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9000"/>
  </bookViews>
  <sheets>
    <sheet name="接合効率" sheetId="4" r:id="rId1"/>
    <sheet name="結果一覧" sheetId="2" r:id="rId2"/>
    <sheet name="平均値の検定" sheetId="1" r:id="rId3"/>
    <sheet name="Graph" sheetId="3" r:id="rId4"/>
  </sheets>
  <calcPr calcId="145621"/>
</workbook>
</file>

<file path=xl/calcChain.xml><?xml version="1.0" encoding="utf-8"?>
<calcChain xmlns="http://schemas.openxmlformats.org/spreadsheetml/2006/main">
  <c r="AE5" i="1" l="1"/>
  <c r="AG5" i="1"/>
  <c r="AE6" i="1"/>
  <c r="AF6" i="1"/>
  <c r="AE7" i="1"/>
  <c r="AF7" i="1"/>
  <c r="AF8" i="1"/>
  <c r="AH8" i="1"/>
  <c r="AF9" i="1"/>
  <c r="AG9" i="1"/>
  <c r="AG10" i="1"/>
  <c r="AH10" i="1"/>
  <c r="AG11" i="1"/>
  <c r="AH11" i="1"/>
  <c r="AE12" i="1"/>
  <c r="AH12" i="1"/>
  <c r="AG13" i="1"/>
  <c r="AF14" i="1"/>
  <c r="AG18" i="1"/>
  <c r="AH14" i="1"/>
  <c r="AG4" i="1"/>
  <c r="X5" i="1"/>
  <c r="Z5" i="1"/>
  <c r="X6" i="1"/>
  <c r="Y6" i="1"/>
  <c r="X7" i="1"/>
  <c r="Y7" i="1"/>
  <c r="Y8" i="1"/>
  <c r="AA8" i="1"/>
  <c r="Y9" i="1"/>
  <c r="Z9" i="1"/>
  <c r="Z10" i="1"/>
  <c r="AA10" i="1"/>
  <c r="Z11" i="1"/>
  <c r="AA11" i="1"/>
  <c r="X12" i="1"/>
  <c r="AA12" i="1"/>
  <c r="Z13" i="1"/>
  <c r="Y14" i="1"/>
  <c r="AA14" i="1"/>
  <c r="Z4" i="1"/>
  <c r="Z16" i="1" s="1"/>
  <c r="Q5" i="1"/>
  <c r="S5" i="1"/>
  <c r="S17" i="1" s="1"/>
  <c r="Q6" i="1"/>
  <c r="R6" i="1"/>
  <c r="Q7" i="1"/>
  <c r="R7" i="1"/>
  <c r="R8" i="1"/>
  <c r="T8" i="1"/>
  <c r="R9" i="1"/>
  <c r="S9" i="1"/>
  <c r="S10" i="1"/>
  <c r="T10" i="1"/>
  <c r="S11" i="1"/>
  <c r="T11" i="1"/>
  <c r="Q12" i="1"/>
  <c r="T12" i="1"/>
  <c r="S13" i="1"/>
  <c r="R14" i="1"/>
  <c r="T14" i="1"/>
  <c r="S4" i="1"/>
  <c r="T17" i="1"/>
  <c r="J5" i="1"/>
  <c r="J16" i="1" s="1"/>
  <c r="L5" i="1"/>
  <c r="J6" i="1"/>
  <c r="K6" i="1"/>
  <c r="J7" i="1"/>
  <c r="K7" i="1"/>
  <c r="K8" i="1"/>
  <c r="M8" i="1"/>
  <c r="K9" i="1"/>
  <c r="L9" i="1"/>
  <c r="L10" i="1"/>
  <c r="M10" i="1"/>
  <c r="L11" i="1"/>
  <c r="M11" i="1"/>
  <c r="J12" i="1"/>
  <c r="M12" i="1"/>
  <c r="L13" i="1"/>
  <c r="K14" i="1"/>
  <c r="M14" i="1"/>
  <c r="L4" i="1"/>
  <c r="B4" i="1"/>
  <c r="C4" i="1"/>
  <c r="E4" i="1"/>
  <c r="B5" i="1"/>
  <c r="C5" i="1"/>
  <c r="E5" i="1"/>
  <c r="B6" i="1"/>
  <c r="C6" i="1"/>
  <c r="D6" i="1"/>
  <c r="B7" i="1"/>
  <c r="C7" i="1"/>
  <c r="D7" i="1"/>
  <c r="B8" i="1"/>
  <c r="D8" i="1"/>
  <c r="F8" i="1"/>
  <c r="B9" i="1"/>
  <c r="D9" i="1"/>
  <c r="E9" i="1"/>
  <c r="B10" i="1"/>
  <c r="E10" i="1"/>
  <c r="F10" i="1"/>
  <c r="B11" i="1"/>
  <c r="E11" i="1"/>
  <c r="F11" i="1"/>
  <c r="B12" i="1"/>
  <c r="C12" i="1"/>
  <c r="F12" i="1"/>
  <c r="B13" i="1"/>
  <c r="E13" i="1"/>
  <c r="B14" i="1"/>
  <c r="D14" i="1"/>
  <c r="F14" i="1"/>
  <c r="I4" i="1"/>
  <c r="J4" i="1"/>
  <c r="P4" i="1"/>
  <c r="Q4" i="1"/>
  <c r="W4" i="1"/>
  <c r="X4" i="1"/>
  <c r="Y18" i="1"/>
  <c r="AD4" i="1"/>
  <c r="AE4" i="1"/>
  <c r="I5" i="1"/>
  <c r="P5" i="1"/>
  <c r="P17" i="1" s="1"/>
  <c r="W5" i="1"/>
  <c r="AD5" i="1"/>
  <c r="I6" i="1"/>
  <c r="I18" i="1" s="1"/>
  <c r="P6" i="1"/>
  <c r="W6" i="1"/>
  <c r="AD6" i="1"/>
  <c r="I7" i="1"/>
  <c r="P7" i="1"/>
  <c r="W7" i="1"/>
  <c r="AD7" i="1"/>
  <c r="I8" i="1"/>
  <c r="M18" i="1"/>
  <c r="P8" i="1"/>
  <c r="W8" i="1"/>
  <c r="AD8" i="1"/>
  <c r="I9" i="1"/>
  <c r="P9" i="1"/>
  <c r="W9" i="1"/>
  <c r="AD9" i="1"/>
  <c r="I10" i="1"/>
  <c r="P10" i="1"/>
  <c r="W10" i="1"/>
  <c r="AD10" i="1"/>
  <c r="I11" i="1"/>
  <c r="M16" i="1"/>
  <c r="P11" i="1"/>
  <c r="W11" i="1"/>
  <c r="AA18" i="1"/>
  <c r="AD11" i="1"/>
  <c r="AH17" i="1"/>
  <c r="I12" i="1"/>
  <c r="P12" i="1"/>
  <c r="W12" i="1"/>
  <c r="AD12" i="1"/>
  <c r="AE17" i="1"/>
  <c r="I13" i="1"/>
  <c r="P13" i="1"/>
  <c r="W13" i="1"/>
  <c r="AD13" i="1"/>
  <c r="I14" i="1"/>
  <c r="P14" i="1"/>
  <c r="W14" i="1"/>
  <c r="AD14" i="1"/>
  <c r="K16" i="1"/>
  <c r="X16" i="1"/>
  <c r="K17" i="1"/>
  <c r="AD17" i="1"/>
  <c r="K18" i="1"/>
  <c r="X18" i="1"/>
  <c r="X20" i="1" s="1"/>
  <c r="AD18" i="1"/>
  <c r="AE18" i="1"/>
  <c r="AH16" i="1" l="1"/>
  <c r="AA16" i="1"/>
  <c r="Z17" i="1"/>
  <c r="R16" i="1"/>
  <c r="R17" i="1"/>
  <c r="K20" i="1"/>
  <c r="L16" i="1"/>
  <c r="L17" i="1"/>
  <c r="L18" i="1"/>
  <c r="L20" i="1" s="1"/>
  <c r="AA20" i="1"/>
  <c r="W18" i="1"/>
  <c r="W20" i="1" s="1"/>
  <c r="S18" i="1"/>
  <c r="AH18" i="1"/>
  <c r="AH20" i="1" s="1"/>
  <c r="AH22" i="1" s="1"/>
  <c r="R18" i="1"/>
  <c r="R20" i="1" s="1"/>
  <c r="AG16" i="1"/>
  <c r="AG20" i="1" s="1"/>
  <c r="AD16" i="1"/>
  <c r="W16" i="1"/>
  <c r="Q17" i="1"/>
  <c r="W17" i="1"/>
  <c r="Q18" i="1"/>
  <c r="Q16" i="1"/>
  <c r="AF16" i="1"/>
  <c r="Z18" i="1"/>
  <c r="Z20" i="1" s="1"/>
  <c r="Z23" i="1" s="1"/>
  <c r="Z24" i="1" s="1"/>
  <c r="Z28" i="1" s="1"/>
  <c r="T18" i="1"/>
  <c r="P16" i="1"/>
  <c r="AG17" i="1"/>
  <c r="AF17" i="1"/>
  <c r="X17" i="1"/>
  <c r="J17" i="1"/>
  <c r="AD20" i="1"/>
  <c r="AA17" i="1"/>
  <c r="T16" i="1"/>
  <c r="AF18" i="1"/>
  <c r="AF20" i="1" s="1"/>
  <c r="P18" i="1"/>
  <c r="P20" i="1" s="1"/>
  <c r="J18" i="1"/>
  <c r="J20" i="1" s="1"/>
  <c r="Y17" i="1"/>
  <c r="I16" i="1"/>
  <c r="I20" i="1" s="1"/>
  <c r="M20" i="1"/>
  <c r="I17" i="1"/>
  <c r="Y16" i="1"/>
  <c r="Y20" i="1" s="1"/>
  <c r="S16" i="1"/>
  <c r="AE16" i="1"/>
  <c r="AE20" i="1" s="1"/>
  <c r="AE23" i="1" s="1"/>
  <c r="AE24" i="1" s="1"/>
  <c r="AE28" i="1" s="1"/>
  <c r="X23" i="1"/>
  <c r="X24" i="1" s="1"/>
  <c r="X28" i="1" s="1"/>
  <c r="M17" i="1"/>
  <c r="AH23" i="1" l="1"/>
  <c r="AH24" i="1" s="1"/>
  <c r="AH28" i="1" s="1"/>
  <c r="AH29" i="1" s="1"/>
  <c r="X22" i="1"/>
  <c r="X29" i="1" s="1"/>
  <c r="AA23" i="1"/>
  <c r="AA24" i="1" s="1"/>
  <c r="AA28" i="1" s="1"/>
  <c r="AA29" i="1" s="1"/>
  <c r="S20" i="1"/>
  <c r="M22" i="1"/>
  <c r="L23" i="1"/>
  <c r="L24" i="1" s="1"/>
  <c r="L28" i="1" s="1"/>
  <c r="L29" i="1" s="1"/>
  <c r="AG23" i="1"/>
  <c r="AG24" i="1" s="1"/>
  <c r="AG28" i="1" s="1"/>
  <c r="AG29" i="1" s="1"/>
  <c r="AG22" i="1"/>
  <c r="Z22" i="1"/>
  <c r="Z29" i="1" s="1"/>
  <c r="K23" i="1"/>
  <c r="K24" i="1" s="1"/>
  <c r="K28" i="1" s="1"/>
  <c r="K30" i="1" s="1"/>
  <c r="Y23" i="1"/>
  <c r="Y24" i="1" s="1"/>
  <c r="Y28" i="1" s="1"/>
  <c r="Y30" i="1" s="1"/>
  <c r="Y22" i="1"/>
  <c r="AA22" i="1"/>
  <c r="J23" i="1"/>
  <c r="J24" i="1" s="1"/>
  <c r="J28" i="1" s="1"/>
  <c r="J30" i="1" s="1"/>
  <c r="J22" i="1"/>
  <c r="T20" i="1"/>
  <c r="T23" i="1" s="1"/>
  <c r="T24" i="1" s="1"/>
  <c r="T28" i="1" s="1"/>
  <c r="Q20" i="1"/>
  <c r="Q23" i="1" s="1"/>
  <c r="Q24" i="1" s="1"/>
  <c r="Q28" i="1" s="1"/>
  <c r="L22" i="1"/>
  <c r="S23" i="1"/>
  <c r="S24" i="1" s="1"/>
  <c r="S28" i="1" s="1"/>
  <c r="AF22" i="1"/>
  <c r="K22" i="1"/>
  <c r="M23" i="1"/>
  <c r="M24" i="1" s="1"/>
  <c r="M28" i="1" s="1"/>
  <c r="M29" i="1" s="1"/>
  <c r="AE22" i="1"/>
  <c r="S22" i="1"/>
  <c r="R22" i="1"/>
  <c r="R23" i="1"/>
  <c r="R24" i="1" s="1"/>
  <c r="R28" i="1" s="1"/>
  <c r="AF23" i="1"/>
  <c r="AF24" i="1" s="1"/>
  <c r="AF28" i="1" s="1"/>
  <c r="AF29" i="1" s="1"/>
  <c r="D31" i="4"/>
  <c r="E31" i="4"/>
  <c r="F31" i="4"/>
  <c r="G31" i="4"/>
  <c r="D32" i="4"/>
  <c r="E32" i="4"/>
  <c r="F32" i="4"/>
  <c r="G32" i="4"/>
  <c r="D24" i="4"/>
  <c r="E24" i="4"/>
  <c r="F24" i="4"/>
  <c r="G24" i="4"/>
  <c r="D25" i="4"/>
  <c r="E25" i="4"/>
  <c r="F25" i="4"/>
  <c r="G25" i="4"/>
  <c r="D16" i="4"/>
  <c r="E16" i="4"/>
  <c r="F16" i="4"/>
  <c r="G16" i="4"/>
  <c r="D17" i="4"/>
  <c r="E17" i="4"/>
  <c r="F17" i="4"/>
  <c r="G17" i="4"/>
  <c r="C25" i="4"/>
  <c r="C24" i="4"/>
  <c r="C32" i="4"/>
  <c r="C31" i="4"/>
  <c r="C17" i="4"/>
  <c r="C16" i="4"/>
  <c r="D9" i="4"/>
  <c r="E9" i="4"/>
  <c r="F9" i="4"/>
  <c r="G9" i="4"/>
  <c r="D10" i="4"/>
  <c r="E10" i="4"/>
  <c r="F10" i="4"/>
  <c r="G10" i="4"/>
  <c r="C10" i="4"/>
  <c r="C9" i="4"/>
  <c r="AH30" i="1" l="1"/>
  <c r="X30" i="1"/>
  <c r="Z30" i="1"/>
  <c r="AA30" i="1"/>
  <c r="Y29" i="1"/>
  <c r="T22" i="1"/>
  <c r="T29" i="1" s="1"/>
  <c r="L30" i="1"/>
  <c r="K29" i="1"/>
  <c r="J29" i="1"/>
  <c r="Q22" i="1"/>
  <c r="AG30" i="1"/>
  <c r="M30" i="1"/>
  <c r="S30" i="1"/>
  <c r="S29" i="1"/>
  <c r="AE29" i="1"/>
  <c r="AE30" i="1"/>
  <c r="AF30" i="1"/>
  <c r="R29" i="1"/>
  <c r="R30" i="1"/>
  <c r="F24" i="3"/>
  <c r="F23" i="3"/>
  <c r="E23" i="3"/>
  <c r="D23" i="3"/>
  <c r="B24" i="3"/>
  <c r="C24" i="3"/>
  <c r="C23" i="3"/>
  <c r="T30" i="1" l="1"/>
  <c r="Q30" i="1"/>
  <c r="Q29" i="1"/>
  <c r="F9" i="3"/>
  <c r="C17" i="1"/>
  <c r="C3" i="3" s="1"/>
  <c r="D18" i="3"/>
  <c r="E8" i="3"/>
  <c r="D24" i="3"/>
  <c r="D17" i="1"/>
  <c r="D3" i="3" s="1"/>
  <c r="D8" i="3"/>
  <c r="E24" i="3"/>
  <c r="B23" i="3"/>
  <c r="E17" i="1"/>
  <c r="E3" i="3" s="1"/>
  <c r="D16" i="1"/>
  <c r="F18" i="1"/>
  <c r="C13" i="3"/>
  <c r="B18" i="3"/>
  <c r="F18" i="3"/>
  <c r="C18" i="1"/>
  <c r="C4" i="3" s="1"/>
  <c r="B17" i="1"/>
  <c r="B3" i="3" s="1"/>
  <c r="E18" i="1"/>
  <c r="E4" i="3" s="1"/>
  <c r="F13" i="3"/>
  <c r="F16" i="1"/>
  <c r="B18" i="1"/>
  <c r="B4" i="3" s="1"/>
  <c r="F8" i="3"/>
  <c r="C14" i="3"/>
  <c r="F14" i="3"/>
  <c r="E13" i="3"/>
  <c r="B16" i="1"/>
  <c r="D18" i="1"/>
  <c r="D4" i="3" s="1"/>
  <c r="B8" i="3"/>
  <c r="E9" i="3"/>
  <c r="B14" i="3"/>
  <c r="D13" i="3"/>
  <c r="E18" i="3"/>
  <c r="D19" i="3"/>
  <c r="C16" i="1"/>
  <c r="D9" i="3"/>
  <c r="B19" i="3"/>
  <c r="F17" i="1"/>
  <c r="F3" i="3" s="1"/>
  <c r="E16" i="1"/>
  <c r="C18" i="3"/>
  <c r="B13" i="3"/>
  <c r="C8" i="3"/>
  <c r="C20" i="1" l="1"/>
  <c r="D20" i="1"/>
  <c r="F19" i="3"/>
  <c r="D14" i="3"/>
  <c r="F20" i="1"/>
  <c r="F4" i="3"/>
  <c r="E19" i="3"/>
  <c r="C19" i="3"/>
  <c r="E14" i="3"/>
  <c r="C9" i="3"/>
  <c r="B9" i="3"/>
  <c r="E20" i="1"/>
  <c r="B20" i="1"/>
  <c r="F23" i="1" l="1"/>
  <c r="F24" i="1" s="1"/>
  <c r="F28" i="1" s="1"/>
  <c r="D23" i="1"/>
  <c r="D24" i="1" s="1"/>
  <c r="D28" i="1" s="1"/>
  <c r="E22" i="1"/>
  <c r="C22" i="1"/>
  <c r="E23" i="1"/>
  <c r="E24" i="1" s="1"/>
  <c r="E28" i="1" s="1"/>
  <c r="C23" i="1"/>
  <c r="C24" i="1" s="1"/>
  <c r="C28" i="1" s="1"/>
  <c r="F22" i="1"/>
  <c r="D22" i="1"/>
  <c r="D30" i="1" l="1"/>
  <c r="D29" i="1"/>
  <c r="E30" i="1"/>
  <c r="C29" i="1"/>
  <c r="C30" i="1"/>
  <c r="F29" i="1"/>
  <c r="F30" i="1"/>
  <c r="E29" i="1"/>
</calcChain>
</file>

<file path=xl/sharedStrings.xml><?xml version="1.0" encoding="utf-8"?>
<sst xmlns="http://schemas.openxmlformats.org/spreadsheetml/2006/main" count="224" uniqueCount="59">
  <si>
    <t>標本の大きさ(n)</t>
    <rPh sb="0" eb="2">
      <t>ヒョウホン</t>
    </rPh>
    <rPh sb="3" eb="4">
      <t>オオ</t>
    </rPh>
    <phoneticPr fontId="2"/>
  </si>
  <si>
    <t>平均(m)</t>
    <rPh sb="0" eb="2">
      <t>ヘイキン</t>
    </rPh>
    <phoneticPr fontId="2"/>
  </si>
  <si>
    <t>不偏標準偏差(s)</t>
    <rPh sb="0" eb="2">
      <t>フヘン</t>
    </rPh>
    <rPh sb="2" eb="4">
      <t>ヒョウジュン</t>
    </rPh>
    <rPh sb="4" eb="6">
      <t>ヘンサ</t>
    </rPh>
    <phoneticPr fontId="2"/>
  </si>
  <si>
    <t>自由度ν=</t>
    <rPh sb="0" eb="3">
      <t>ジユウド</t>
    </rPh>
    <phoneticPr fontId="2"/>
  </si>
  <si>
    <t>νに近い整数</t>
    <rPh sb="2" eb="3">
      <t>チカ</t>
    </rPh>
    <rPh sb="4" eb="6">
      <t>セイスウ</t>
    </rPh>
    <phoneticPr fontId="2"/>
  </si>
  <si>
    <t>有意水準α%の両側検定</t>
    <rPh sb="0" eb="2">
      <t>ユウイ</t>
    </rPh>
    <rPh sb="2" eb="4">
      <t>スイジュン</t>
    </rPh>
    <rPh sb="7" eb="9">
      <t>リョウガワ</t>
    </rPh>
    <rPh sb="9" eb="11">
      <t>ケンテイ</t>
    </rPh>
    <phoneticPr fontId="2"/>
  </si>
  <si>
    <t>棄却率|t|&gt;=</t>
    <rPh sb="0" eb="2">
      <t>キキャク</t>
    </rPh>
    <rPh sb="2" eb="3">
      <t>リツ</t>
    </rPh>
    <phoneticPr fontId="2"/>
  </si>
  <si>
    <t>検定結果</t>
    <rPh sb="0" eb="2">
      <t>ケンテイ</t>
    </rPh>
    <rPh sb="2" eb="4">
      <t>ケッカ</t>
    </rPh>
    <phoneticPr fontId="2"/>
  </si>
  <si>
    <t>(平均に)</t>
    <rPh sb="1" eb="3">
      <t>ヘイキン</t>
    </rPh>
    <phoneticPr fontId="2"/>
  </si>
  <si>
    <t>s^2/n</t>
    <phoneticPr fontId="2"/>
  </si>
  <si>
    <t>t=</t>
    <phoneticPr fontId="2"/>
  </si>
  <si>
    <t>α=</t>
    <phoneticPr fontId="2"/>
  </si>
  <si>
    <t>試験体No</t>
    <rPh sb="0" eb="3">
      <t>シケンタイ</t>
    </rPh>
    <phoneticPr fontId="1"/>
  </si>
  <si>
    <t>ヤング率(GPa)</t>
    <rPh sb="3" eb="4">
      <t>リツ</t>
    </rPh>
    <phoneticPr fontId="1"/>
  </si>
  <si>
    <t>比例限度(MPa)</t>
    <rPh sb="0" eb="2">
      <t>ヒレイ</t>
    </rPh>
    <rPh sb="2" eb="4">
      <t>ゲンド</t>
    </rPh>
    <phoneticPr fontId="1"/>
  </si>
  <si>
    <t>曲げ強さ(MPa)</t>
    <rPh sb="0" eb="1">
      <t>マ</t>
    </rPh>
    <rPh sb="2" eb="3">
      <t>ツヨ</t>
    </rPh>
    <phoneticPr fontId="1"/>
  </si>
  <si>
    <t>最大たわみ(mm)</t>
    <rPh sb="0" eb="2">
      <t>サイダイ</t>
    </rPh>
    <phoneticPr fontId="1"/>
  </si>
  <si>
    <t>コントロール</t>
    <phoneticPr fontId="1"/>
  </si>
  <si>
    <t>尿素樹脂</t>
    <rPh sb="0" eb="2">
      <t>ニョウソ</t>
    </rPh>
    <rPh sb="2" eb="4">
      <t>ジュシ</t>
    </rPh>
    <phoneticPr fontId="1"/>
  </si>
  <si>
    <t>イソシアネート</t>
    <phoneticPr fontId="1"/>
  </si>
  <si>
    <t>酢酸ビニル</t>
    <rPh sb="0" eb="2">
      <t>サクサン</t>
    </rPh>
    <phoneticPr fontId="1"/>
  </si>
  <si>
    <t>エポキシ</t>
    <phoneticPr fontId="1"/>
  </si>
  <si>
    <t>吉川</t>
    <rPh sb="0" eb="2">
      <t>ヨシカワ</t>
    </rPh>
    <phoneticPr fontId="1"/>
  </si>
  <si>
    <t>中谷</t>
    <rPh sb="0" eb="2">
      <t>ナカタニ</t>
    </rPh>
    <phoneticPr fontId="1"/>
  </si>
  <si>
    <t>濵口</t>
    <rPh sb="0" eb="2">
      <t>ハマグチ</t>
    </rPh>
    <phoneticPr fontId="1"/>
  </si>
  <si>
    <t>小松</t>
    <rPh sb="0" eb="2">
      <t>コマツ</t>
    </rPh>
    <phoneticPr fontId="1"/>
  </si>
  <si>
    <t>鉄穴口</t>
    <rPh sb="0" eb="1">
      <t>テツ</t>
    </rPh>
    <rPh sb="1" eb="2">
      <t>アナ</t>
    </rPh>
    <rPh sb="2" eb="3">
      <t>クチ</t>
    </rPh>
    <phoneticPr fontId="1"/>
  </si>
  <si>
    <t>平野</t>
    <rPh sb="0" eb="2">
      <t>ヒラノ</t>
    </rPh>
    <phoneticPr fontId="1"/>
  </si>
  <si>
    <t>藤田</t>
    <rPh sb="0" eb="2">
      <t>フジタ</t>
    </rPh>
    <phoneticPr fontId="1"/>
  </si>
  <si>
    <t>山田</t>
    <rPh sb="0" eb="2">
      <t>ヤマダ</t>
    </rPh>
    <phoneticPr fontId="1"/>
  </si>
  <si>
    <t>崎山</t>
    <rPh sb="0" eb="2">
      <t>サキヤマ</t>
    </rPh>
    <phoneticPr fontId="1"/>
  </si>
  <si>
    <t>堀口</t>
    <rPh sb="0" eb="2">
      <t>ホリグチ</t>
    </rPh>
    <phoneticPr fontId="1"/>
  </si>
  <si>
    <t>川村</t>
    <rPh sb="0" eb="2">
      <t>カワムラ</t>
    </rPh>
    <phoneticPr fontId="1"/>
  </si>
  <si>
    <t>尿素</t>
    <rPh sb="0" eb="2">
      <t>ニョウソ</t>
    </rPh>
    <phoneticPr fontId="1"/>
  </si>
  <si>
    <t>酢ビ</t>
    <rPh sb="0" eb="1">
      <t>サク</t>
    </rPh>
    <phoneticPr fontId="1"/>
  </si>
  <si>
    <t>エポ</t>
    <phoneticPr fontId="1"/>
  </si>
  <si>
    <t>ヤング率</t>
    <rPh sb="3" eb="4">
      <t>リツ</t>
    </rPh>
    <phoneticPr fontId="2"/>
  </si>
  <si>
    <t>Cont.</t>
    <phoneticPr fontId="1"/>
  </si>
  <si>
    <t>イソ</t>
    <phoneticPr fontId="1"/>
  </si>
  <si>
    <t>比例限度荷重</t>
    <rPh sb="0" eb="2">
      <t>ヒレイ</t>
    </rPh>
    <rPh sb="2" eb="4">
      <t>ゲンド</t>
    </rPh>
    <rPh sb="4" eb="6">
      <t>カジュウ</t>
    </rPh>
    <phoneticPr fontId="2"/>
  </si>
  <si>
    <t>曲げ強さ</t>
    <rPh sb="0" eb="1">
      <t>マ</t>
    </rPh>
    <rPh sb="2" eb="3">
      <t>ツヨ</t>
    </rPh>
    <phoneticPr fontId="2"/>
  </si>
  <si>
    <t>最大たわみ</t>
    <rPh sb="0" eb="2">
      <t>サイダイ</t>
    </rPh>
    <phoneticPr fontId="2"/>
  </si>
  <si>
    <t>動的ヤング率(Gpa)</t>
    <rPh sb="0" eb="2">
      <t>ドウテキ</t>
    </rPh>
    <rPh sb="5" eb="6">
      <t>リツ</t>
    </rPh>
    <phoneticPr fontId="1"/>
  </si>
  <si>
    <t>動的ヤング率</t>
    <rPh sb="0" eb="2">
      <t>ドウテキ</t>
    </rPh>
    <rPh sb="5" eb="6">
      <t>リツ</t>
    </rPh>
    <phoneticPr fontId="2"/>
  </si>
  <si>
    <t>Mean</t>
    <phoneticPr fontId="1"/>
  </si>
  <si>
    <t>SD</t>
    <phoneticPr fontId="1"/>
  </si>
  <si>
    <t>ヤング率</t>
    <rPh sb="3" eb="4">
      <t>リツ</t>
    </rPh>
    <phoneticPr fontId="1"/>
  </si>
  <si>
    <t>比例限度</t>
    <rPh sb="0" eb="2">
      <t>ヒレイ</t>
    </rPh>
    <rPh sb="2" eb="4">
      <t>ゲンド</t>
    </rPh>
    <phoneticPr fontId="1"/>
  </si>
  <si>
    <t>曲げ強さ</t>
    <rPh sb="0" eb="1">
      <t>マ</t>
    </rPh>
    <rPh sb="2" eb="3">
      <t>ツヨ</t>
    </rPh>
    <phoneticPr fontId="1"/>
  </si>
  <si>
    <t>最大たわみ</t>
    <rPh sb="0" eb="2">
      <t>サイダイ</t>
    </rPh>
    <phoneticPr fontId="1"/>
  </si>
  <si>
    <t>動的ヤング率</t>
    <rPh sb="0" eb="2">
      <t>ドウテキ</t>
    </rPh>
    <rPh sb="5" eb="6">
      <t>リツ</t>
    </rPh>
    <phoneticPr fontId="1"/>
  </si>
  <si>
    <t>イソシアネート</t>
  </si>
  <si>
    <t>エポキシ</t>
  </si>
  <si>
    <t>FJ前</t>
    <rPh sb="2" eb="3">
      <t>マエ</t>
    </rPh>
    <phoneticPr fontId="1"/>
  </si>
  <si>
    <t>接合効率(%)</t>
    <rPh sb="0" eb="2">
      <t>セツゴウ</t>
    </rPh>
    <rPh sb="2" eb="4">
      <t>コウリツ</t>
    </rPh>
    <phoneticPr fontId="1"/>
  </si>
  <si>
    <t>接着剤</t>
    <rPh sb="0" eb="3">
      <t>セッチャクザイ</t>
    </rPh>
    <phoneticPr fontId="1"/>
  </si>
  <si>
    <t>Mean</t>
    <phoneticPr fontId="1"/>
  </si>
  <si>
    <t>SD</t>
    <phoneticPr fontId="1"/>
  </si>
  <si>
    <t>Maen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</si>
</sst>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ヤング率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Graph!$B$4:$F$4</c:f>
                <c:numCache>
                  <c:formatCode>General</c:formatCode>
                  <c:ptCount val="5"/>
                  <c:pt idx="0">
                    <c:v>1.7554217312501994</c:v>
                  </c:pt>
                  <c:pt idx="1">
                    <c:v>0.99698044113212148</c:v>
                  </c:pt>
                  <c:pt idx="2">
                    <c:v>1.6395002897224475</c:v>
                  </c:pt>
                  <c:pt idx="3">
                    <c:v>1.8884040881125028</c:v>
                  </c:pt>
                  <c:pt idx="4">
                    <c:v>2.1735500914402666</c:v>
                  </c:pt>
                </c:numCache>
              </c:numRef>
            </c:plus>
            <c:minus>
              <c:numRef>
                <c:f>Graph!$B$4:$F$4</c:f>
                <c:numCache>
                  <c:formatCode>General</c:formatCode>
                  <c:ptCount val="5"/>
                  <c:pt idx="0">
                    <c:v>1.7554217312501994</c:v>
                  </c:pt>
                  <c:pt idx="1">
                    <c:v>0.99698044113212148</c:v>
                  </c:pt>
                  <c:pt idx="2">
                    <c:v>1.6395002897224475</c:v>
                  </c:pt>
                  <c:pt idx="3">
                    <c:v>1.8884040881125028</c:v>
                  </c:pt>
                  <c:pt idx="4">
                    <c:v>2.1735500914402666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Graph!$B$2:$F$2</c:f>
              <c:strCache>
                <c:ptCount val="5"/>
                <c:pt idx="0">
                  <c:v>Cont.</c:v>
                </c:pt>
                <c:pt idx="1">
                  <c:v>尿素</c:v>
                </c:pt>
                <c:pt idx="2">
                  <c:v>イソ</c:v>
                </c:pt>
                <c:pt idx="3">
                  <c:v>酢ビ</c:v>
                </c:pt>
                <c:pt idx="4">
                  <c:v>エポ</c:v>
                </c:pt>
              </c:strCache>
            </c:strRef>
          </c:cat>
          <c:val>
            <c:numRef>
              <c:f>Graph!$B$3:$F$3</c:f>
              <c:numCache>
                <c:formatCode>General</c:formatCode>
                <c:ptCount val="5"/>
                <c:pt idx="0">
                  <c:v>9.6263636363636369</c:v>
                </c:pt>
                <c:pt idx="1">
                  <c:v>9.4980000000000011</c:v>
                </c:pt>
                <c:pt idx="2">
                  <c:v>9.2268000000000008</c:v>
                </c:pt>
                <c:pt idx="3">
                  <c:v>9.0449999999999999</c:v>
                </c:pt>
                <c:pt idx="4">
                  <c:v>9.1380000000000017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13184"/>
        <c:axId val="110814720"/>
      </c:lineChart>
      <c:catAx>
        <c:axId val="1108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14720"/>
        <c:crosses val="autoZero"/>
        <c:auto val="1"/>
        <c:lblAlgn val="ctr"/>
        <c:lblOffset val="100"/>
        <c:noMultiLvlLbl val="0"/>
      </c:catAx>
      <c:valAx>
        <c:axId val="1108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ヤング率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81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比例限度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Graph!$A$8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Graph!$B$9:$F$9</c:f>
                <c:numCache>
                  <c:formatCode>General</c:formatCode>
                  <c:ptCount val="5"/>
                  <c:pt idx="0">
                    <c:v>10.51589567360676</c:v>
                  </c:pt>
                  <c:pt idx="1">
                    <c:v>4.2310755133890066</c:v>
                  </c:pt>
                  <c:pt idx="2">
                    <c:v>8.8714711294125532</c:v>
                  </c:pt>
                  <c:pt idx="3">
                    <c:v>4.0087076055341182</c:v>
                  </c:pt>
                  <c:pt idx="4">
                    <c:v>8.4148131292381709</c:v>
                  </c:pt>
                </c:numCache>
              </c:numRef>
            </c:plus>
            <c:minus>
              <c:numRef>
                <c:f>Graph!$B$9:$F$9</c:f>
                <c:numCache>
                  <c:formatCode>General</c:formatCode>
                  <c:ptCount val="5"/>
                  <c:pt idx="0">
                    <c:v>10.51589567360676</c:v>
                  </c:pt>
                  <c:pt idx="1">
                    <c:v>4.2310755133890066</c:v>
                  </c:pt>
                  <c:pt idx="2">
                    <c:v>8.8714711294125532</c:v>
                  </c:pt>
                  <c:pt idx="3">
                    <c:v>4.0087076055341182</c:v>
                  </c:pt>
                  <c:pt idx="4">
                    <c:v>8.4148131292381709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Graph!$B$7:$F$7</c:f>
              <c:strCache>
                <c:ptCount val="5"/>
                <c:pt idx="0">
                  <c:v>Cont.</c:v>
                </c:pt>
                <c:pt idx="1">
                  <c:v>尿素</c:v>
                </c:pt>
                <c:pt idx="2">
                  <c:v>イソ</c:v>
                </c:pt>
                <c:pt idx="3">
                  <c:v>酢ビ</c:v>
                </c:pt>
                <c:pt idx="4">
                  <c:v>エポ</c:v>
                </c:pt>
              </c:strCache>
            </c:strRef>
          </c:cat>
          <c:val>
            <c:numRef>
              <c:f>Graph!$B$8:$F$8</c:f>
              <c:numCache>
                <c:formatCode>General</c:formatCode>
                <c:ptCount val="5"/>
                <c:pt idx="0">
                  <c:v>45.717272727272729</c:v>
                </c:pt>
                <c:pt idx="1">
                  <c:v>35.58</c:v>
                </c:pt>
                <c:pt idx="2">
                  <c:v>46.26</c:v>
                </c:pt>
                <c:pt idx="3">
                  <c:v>35.801666666666662</c:v>
                </c:pt>
                <c:pt idx="4">
                  <c:v>44.656000000000006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6912"/>
        <c:axId val="114408448"/>
      </c:lineChart>
      <c:catAx>
        <c:axId val="1144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408448"/>
        <c:crosses val="autoZero"/>
        <c:auto val="1"/>
        <c:lblAlgn val="ctr"/>
        <c:lblOffset val="100"/>
        <c:noMultiLvlLbl val="0"/>
      </c:catAx>
      <c:valAx>
        <c:axId val="1144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比例限度応力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40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曲げ強さ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Graph!$A$13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Graph!$B$14:$F$14</c:f>
                <c:numCache>
                  <c:formatCode>General</c:formatCode>
                  <c:ptCount val="5"/>
                  <c:pt idx="0">
                    <c:v>10.033201156886374</c:v>
                  </c:pt>
                  <c:pt idx="1">
                    <c:v>1.5943650773897438</c:v>
                  </c:pt>
                  <c:pt idx="2">
                    <c:v>6.076018433151761</c:v>
                  </c:pt>
                  <c:pt idx="3">
                    <c:v>6.4717120352087116</c:v>
                  </c:pt>
                  <c:pt idx="4">
                    <c:v>4.0257831536236539</c:v>
                  </c:pt>
                </c:numCache>
              </c:numRef>
            </c:plus>
            <c:minus>
              <c:numRef>
                <c:f>Graph!$B$14:$F$14</c:f>
                <c:numCache>
                  <c:formatCode>General</c:formatCode>
                  <c:ptCount val="5"/>
                  <c:pt idx="0">
                    <c:v>10.033201156886374</c:v>
                  </c:pt>
                  <c:pt idx="1">
                    <c:v>1.5943650773897438</c:v>
                  </c:pt>
                  <c:pt idx="2">
                    <c:v>6.076018433151761</c:v>
                  </c:pt>
                  <c:pt idx="3">
                    <c:v>6.4717120352087116</c:v>
                  </c:pt>
                  <c:pt idx="4">
                    <c:v>4.0257831536236539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Graph!$B$12:$F$12</c:f>
              <c:strCache>
                <c:ptCount val="5"/>
                <c:pt idx="0">
                  <c:v>Cont.</c:v>
                </c:pt>
                <c:pt idx="1">
                  <c:v>尿素</c:v>
                </c:pt>
                <c:pt idx="2">
                  <c:v>イソ</c:v>
                </c:pt>
                <c:pt idx="3">
                  <c:v>酢ビ</c:v>
                </c:pt>
                <c:pt idx="4">
                  <c:v>エポ</c:v>
                </c:pt>
              </c:strCache>
            </c:strRef>
          </c:cat>
          <c:val>
            <c:numRef>
              <c:f>Graph!$B$13:$F$13</c:f>
              <c:numCache>
                <c:formatCode>General</c:formatCode>
                <c:ptCount val="5"/>
                <c:pt idx="0">
                  <c:v>62.93363636363636</c:v>
                </c:pt>
                <c:pt idx="1">
                  <c:v>53.120000000000005</c:v>
                </c:pt>
                <c:pt idx="2">
                  <c:v>58.94</c:v>
                </c:pt>
                <c:pt idx="3">
                  <c:v>46.238333333333344</c:v>
                </c:pt>
                <c:pt idx="4">
                  <c:v>60.144000000000005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2320"/>
        <c:axId val="114254592"/>
      </c:lineChart>
      <c:catAx>
        <c:axId val="1142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254592"/>
        <c:crosses val="autoZero"/>
        <c:auto val="1"/>
        <c:lblAlgn val="ctr"/>
        <c:lblOffset val="100"/>
        <c:noMultiLvlLbl val="0"/>
      </c:catAx>
      <c:valAx>
        <c:axId val="1142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曲げ強さ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23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最大たわみ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Graph!$A$18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Graph!$B$19:$F$19</c:f>
                <c:numCache>
                  <c:formatCode>General</c:formatCode>
                  <c:ptCount val="5"/>
                  <c:pt idx="0">
                    <c:v>8.4705815620888707</c:v>
                  </c:pt>
                  <c:pt idx="1">
                    <c:v>3.2829986293021882</c:v>
                  </c:pt>
                  <c:pt idx="2">
                    <c:v>5.1877740891445878</c:v>
                  </c:pt>
                  <c:pt idx="3">
                    <c:v>1.2437797902629979</c:v>
                  </c:pt>
                  <c:pt idx="4">
                    <c:v>1.7366384770584813</c:v>
                  </c:pt>
                </c:numCache>
              </c:numRef>
            </c:plus>
            <c:minus>
              <c:numRef>
                <c:f>Graph!$B$19:$F$19</c:f>
                <c:numCache>
                  <c:formatCode>General</c:formatCode>
                  <c:ptCount val="5"/>
                  <c:pt idx="0">
                    <c:v>8.4705815620888707</c:v>
                  </c:pt>
                  <c:pt idx="1">
                    <c:v>3.2829986293021882</c:v>
                  </c:pt>
                  <c:pt idx="2">
                    <c:v>5.1877740891445878</c:v>
                  </c:pt>
                  <c:pt idx="3">
                    <c:v>1.2437797902629979</c:v>
                  </c:pt>
                  <c:pt idx="4">
                    <c:v>1.7366384770584813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Graph!$B$17:$F$17</c:f>
              <c:strCache>
                <c:ptCount val="5"/>
                <c:pt idx="0">
                  <c:v>Cont.</c:v>
                </c:pt>
                <c:pt idx="1">
                  <c:v>尿素</c:v>
                </c:pt>
                <c:pt idx="2">
                  <c:v>イソ</c:v>
                </c:pt>
                <c:pt idx="3">
                  <c:v>酢ビ</c:v>
                </c:pt>
                <c:pt idx="4">
                  <c:v>エポ</c:v>
                </c:pt>
              </c:strCache>
            </c:strRef>
          </c:cat>
          <c:val>
            <c:numRef>
              <c:f>Graph!$B$18:$F$18</c:f>
              <c:numCache>
                <c:formatCode>General</c:formatCode>
                <c:ptCount val="5"/>
                <c:pt idx="0">
                  <c:v>23.262</c:v>
                </c:pt>
                <c:pt idx="1">
                  <c:v>13.845999999999998</c:v>
                </c:pt>
                <c:pt idx="2">
                  <c:v>17.240000000000002</c:v>
                </c:pt>
                <c:pt idx="3">
                  <c:v>13.916833333333331</c:v>
                </c:pt>
                <c:pt idx="4">
                  <c:v>20.033800000000003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9168"/>
        <c:axId val="114280704"/>
      </c:lineChart>
      <c:catAx>
        <c:axId val="1142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280704"/>
        <c:crosses val="autoZero"/>
        <c:auto val="1"/>
        <c:lblAlgn val="ctr"/>
        <c:lblOffset val="100"/>
        <c:noMultiLvlLbl val="0"/>
      </c:catAx>
      <c:valAx>
        <c:axId val="11428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最大たわみ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2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動的ヤング率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Graph!$A$23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Graph!$B$24:$F$24</c:f>
                <c:numCache>
                  <c:formatCode>General</c:formatCode>
                  <c:ptCount val="5"/>
                  <c:pt idx="0">
                    <c:v>3.7431384498232854</c:v>
                  </c:pt>
                  <c:pt idx="1">
                    <c:v>1.1605688260503983</c:v>
                  </c:pt>
                  <c:pt idx="2">
                    <c:v>1.4310415787111121</c:v>
                  </c:pt>
                  <c:pt idx="3">
                    <c:v>2.4312171163157439</c:v>
                  </c:pt>
                  <c:pt idx="4">
                    <c:v>1.2856515857727395</c:v>
                  </c:pt>
                </c:numCache>
              </c:numRef>
            </c:plus>
            <c:minus>
              <c:numRef>
                <c:f>Graph!$B$24:$F$24</c:f>
                <c:numCache>
                  <c:formatCode>General</c:formatCode>
                  <c:ptCount val="5"/>
                  <c:pt idx="0">
                    <c:v>3.7431384498232854</c:v>
                  </c:pt>
                  <c:pt idx="1">
                    <c:v>1.1605688260503983</c:v>
                  </c:pt>
                  <c:pt idx="2">
                    <c:v>1.4310415787111121</c:v>
                  </c:pt>
                  <c:pt idx="3">
                    <c:v>2.4312171163157439</c:v>
                  </c:pt>
                  <c:pt idx="4">
                    <c:v>1.2856515857727395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Graph!$B$22:$F$22</c:f>
              <c:strCache>
                <c:ptCount val="5"/>
                <c:pt idx="0">
                  <c:v>Cont.</c:v>
                </c:pt>
                <c:pt idx="1">
                  <c:v>尿素</c:v>
                </c:pt>
                <c:pt idx="2">
                  <c:v>イソ</c:v>
                </c:pt>
                <c:pt idx="3">
                  <c:v>酢ビ</c:v>
                </c:pt>
                <c:pt idx="4">
                  <c:v>エポ</c:v>
                </c:pt>
              </c:strCache>
            </c:strRef>
          </c:cat>
          <c:val>
            <c:numRef>
              <c:f>Graph!$B$23:$F$23</c:f>
              <c:numCache>
                <c:formatCode>General</c:formatCode>
                <c:ptCount val="5"/>
                <c:pt idx="0">
                  <c:v>9.9863636363636363</c:v>
                </c:pt>
                <c:pt idx="1">
                  <c:v>10.977999999999998</c:v>
                </c:pt>
                <c:pt idx="2">
                  <c:v>10.364000000000001</c:v>
                </c:pt>
                <c:pt idx="3">
                  <c:v>10.298333333333334</c:v>
                </c:pt>
                <c:pt idx="4">
                  <c:v>11.070000000000002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20768"/>
        <c:axId val="114722304"/>
      </c:lineChart>
      <c:catAx>
        <c:axId val="1147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722304"/>
        <c:crosses val="autoZero"/>
        <c:auto val="1"/>
        <c:lblAlgn val="ctr"/>
        <c:lblOffset val="100"/>
        <c:noMultiLvlLbl val="0"/>
      </c:catAx>
      <c:valAx>
        <c:axId val="1147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動的ヤング率</a:t>
                </a:r>
                <a:r>
                  <a:rPr lang="en-US" altLang="ja-JP"/>
                  <a:t>(GPa)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72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128587</xdr:rowOff>
    </xdr:from>
    <xdr:to>
      <xdr:col>13</xdr:col>
      <xdr:colOff>447675</xdr:colOff>
      <xdr:row>16</xdr:row>
      <xdr:rowOff>128587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17</xdr:row>
      <xdr:rowOff>23812</xdr:rowOff>
    </xdr:from>
    <xdr:to>
      <xdr:col>13</xdr:col>
      <xdr:colOff>457200</xdr:colOff>
      <xdr:row>33</xdr:row>
      <xdr:rowOff>23812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0</xdr:row>
      <xdr:rowOff>128587</xdr:rowOff>
    </xdr:from>
    <xdr:to>
      <xdr:col>20</xdr:col>
      <xdr:colOff>342900</xdr:colOff>
      <xdr:row>16</xdr:row>
      <xdr:rowOff>128587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571500</xdr:colOff>
      <xdr:row>17</xdr:row>
      <xdr:rowOff>33337</xdr:rowOff>
    </xdr:from>
    <xdr:to>
      <xdr:col>20</xdr:col>
      <xdr:colOff>342900</xdr:colOff>
      <xdr:row>33</xdr:row>
      <xdr:rowOff>33337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381000</xdr:colOff>
      <xdr:row>0</xdr:row>
      <xdr:rowOff>128587</xdr:rowOff>
    </xdr:from>
    <xdr:to>
      <xdr:col>27</xdr:col>
      <xdr:colOff>152400</xdr:colOff>
      <xdr:row>16</xdr:row>
      <xdr:rowOff>128587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showGridLines="0" tabSelected="1" workbookViewId="0">
      <selection activeCell="H21" sqref="H21"/>
    </sheetView>
  </sheetViews>
  <sheetFormatPr defaultRowHeight="13.5" x14ac:dyDescent="0.15"/>
  <cols>
    <col min="2" max="2" width="12.5" style="1" bestFit="1" customWidth="1"/>
    <col min="3" max="7" width="12.125" style="1" customWidth="1"/>
    <col min="8" max="14" width="9" customWidth="1"/>
  </cols>
  <sheetData>
    <row r="2" spans="2:7" ht="15.95" customHeight="1" x14ac:dyDescent="0.15">
      <c r="B2" s="11" t="s">
        <v>55</v>
      </c>
      <c r="C2" s="9" t="s">
        <v>54</v>
      </c>
      <c r="D2" s="9"/>
      <c r="E2" s="9"/>
      <c r="F2" s="9"/>
      <c r="G2" s="10"/>
    </row>
    <row r="3" spans="2:7" ht="15.95" customHeight="1" x14ac:dyDescent="0.15">
      <c r="B3" s="12"/>
      <c r="C3" s="3" t="s">
        <v>50</v>
      </c>
      <c r="D3" s="3" t="s">
        <v>46</v>
      </c>
      <c r="E3" s="3" t="s">
        <v>47</v>
      </c>
      <c r="F3" s="3" t="s">
        <v>48</v>
      </c>
      <c r="G3" s="4" t="s">
        <v>49</v>
      </c>
    </row>
    <row r="4" spans="2:7" ht="15.95" customHeight="1" x14ac:dyDescent="0.15">
      <c r="B4" s="13" t="s">
        <v>18</v>
      </c>
      <c r="C4" s="5">
        <v>103.73831775700934</v>
      </c>
      <c r="D4" s="5">
        <v>89.509803921568647</v>
      </c>
      <c r="E4" s="5">
        <v>71.014492753623188</v>
      </c>
      <c r="F4" s="5">
        <v>74.929971988795501</v>
      </c>
      <c r="G4" s="6">
        <v>73</v>
      </c>
    </row>
    <row r="5" spans="2:7" ht="15.95" customHeight="1" x14ac:dyDescent="0.15">
      <c r="B5" s="13"/>
      <c r="C5" s="5">
        <v>106.36363636363635</v>
      </c>
      <c r="D5" s="5">
        <v>107.03363914373088</v>
      </c>
      <c r="E5" s="5">
        <v>72.566371681415916</v>
      </c>
      <c r="F5" s="5">
        <v>81.170886075949355</v>
      </c>
      <c r="G5" s="6">
        <v>43.269230769230774</v>
      </c>
    </row>
    <row r="6" spans="2:7" ht="15.95" customHeight="1" x14ac:dyDescent="0.15">
      <c r="B6" s="13"/>
      <c r="C6" s="5">
        <v>100</v>
      </c>
      <c r="D6" s="5">
        <v>104.83568661751843</v>
      </c>
      <c r="E6" s="5">
        <v>73.563218390804579</v>
      </c>
      <c r="F6" s="5">
        <v>74.048913043478265</v>
      </c>
      <c r="G6" s="6">
        <v>49.462365591397841</v>
      </c>
    </row>
    <row r="7" spans="2:7" ht="15.95" customHeight="1" x14ac:dyDescent="0.15">
      <c r="B7" s="13"/>
      <c r="C7" s="5">
        <v>108.7378640776699</v>
      </c>
      <c r="D7" s="5">
        <v>96.0996749729144</v>
      </c>
      <c r="E7" s="5">
        <v>98.191214470284223</v>
      </c>
      <c r="F7" s="5">
        <v>78.254649499284696</v>
      </c>
      <c r="G7" s="6">
        <v>56.79012345679012</v>
      </c>
    </row>
    <row r="8" spans="2:7" ht="15.95" customHeight="1" x14ac:dyDescent="0.15">
      <c r="B8" s="14"/>
      <c r="C8" s="15">
        <v>103.47826086956522</v>
      </c>
      <c r="D8" s="15">
        <v>96.36363636363636</v>
      </c>
      <c r="E8" s="15">
        <v>74.494949494949495</v>
      </c>
      <c r="F8" s="15">
        <v>78.181818181818187</v>
      </c>
      <c r="G8" s="16">
        <v>50.204081632653065</v>
      </c>
    </row>
    <row r="9" spans="2:7" ht="15.95" customHeight="1" x14ac:dyDescent="0.15">
      <c r="B9" s="13" t="s">
        <v>56</v>
      </c>
      <c r="C9" s="5">
        <f>AVERAGE(C4:C8)</f>
        <v>104.46361581357617</v>
      </c>
      <c r="D9" s="5">
        <f t="shared" ref="D9:G9" si="0">AVERAGE(D4:D8)</f>
        <v>98.768488203873744</v>
      </c>
      <c r="E9" s="5">
        <f t="shared" si="0"/>
        <v>77.966049358215486</v>
      </c>
      <c r="F9" s="5">
        <f t="shared" si="0"/>
        <v>77.317247757865204</v>
      </c>
      <c r="G9" s="6">
        <f t="shared" si="0"/>
        <v>54.545160290014358</v>
      </c>
    </row>
    <row r="10" spans="2:7" ht="15.95" customHeight="1" x14ac:dyDescent="0.15">
      <c r="B10" s="12" t="s">
        <v>57</v>
      </c>
      <c r="C10" s="7">
        <f>STDEV(C4:C8)</f>
        <v>3.2901414894162571</v>
      </c>
      <c r="D10" s="7">
        <f t="shared" ref="D10:G10" si="1">STDEV(D4:D8)</f>
        <v>7.137098985648759</v>
      </c>
      <c r="E10" s="7">
        <f t="shared" si="1"/>
        <v>11.379492704411081</v>
      </c>
      <c r="F10" s="7">
        <f t="shared" si="1"/>
        <v>2.8660874782641876</v>
      </c>
      <c r="G10" s="8">
        <f t="shared" si="1"/>
        <v>11.373734223604869</v>
      </c>
    </row>
    <row r="11" spans="2:7" ht="15.95" customHeight="1" x14ac:dyDescent="0.15">
      <c r="B11" s="13" t="s">
        <v>19</v>
      </c>
      <c r="C11" s="5">
        <v>115.5</v>
      </c>
      <c r="D11" s="5">
        <v>132.32806178742186</v>
      </c>
      <c r="E11" s="5">
        <v>94.827586206896541</v>
      </c>
      <c r="F11" s="5">
        <v>71.195652173913047</v>
      </c>
      <c r="G11" s="6">
        <v>51.075268817204304</v>
      </c>
    </row>
    <row r="12" spans="2:7" ht="15.95" customHeight="1" x14ac:dyDescent="0.15">
      <c r="B12" s="13"/>
      <c r="C12" s="5">
        <v>106.93069306930694</v>
      </c>
      <c r="D12" s="5">
        <v>96.192609182530802</v>
      </c>
      <c r="E12" s="5">
        <v>99.74160206718345</v>
      </c>
      <c r="F12" s="5">
        <v>88.984263233190262</v>
      </c>
      <c r="G12" s="6">
        <v>74.074074074074076</v>
      </c>
    </row>
    <row r="13" spans="2:7" ht="15.95" customHeight="1" x14ac:dyDescent="0.15">
      <c r="B13" s="13"/>
      <c r="C13" s="5">
        <v>80.186915887850475</v>
      </c>
      <c r="D13" s="5">
        <v>75.153374233128829</v>
      </c>
      <c r="E13" s="5">
        <v>86.397608370702528</v>
      </c>
      <c r="F13" s="5">
        <v>86.397608370702528</v>
      </c>
      <c r="G13" s="6">
        <v>78.199052132701425</v>
      </c>
    </row>
    <row r="14" spans="2:7" ht="15.95" customHeight="1" x14ac:dyDescent="0.15">
      <c r="B14" s="13"/>
      <c r="C14" s="5">
        <v>98.373983739837385</v>
      </c>
      <c r="D14" s="5">
        <v>101.83486238532109</v>
      </c>
      <c r="E14" s="5">
        <v>88.035714285714278</v>
      </c>
      <c r="F14" s="5">
        <v>92.476060191518471</v>
      </c>
      <c r="G14" s="6">
        <v>86.666666666666657</v>
      </c>
    </row>
    <row r="15" spans="2:7" ht="15.95" customHeight="1" x14ac:dyDescent="0.15">
      <c r="B15" s="14"/>
      <c r="C15" s="15">
        <v>88.8</v>
      </c>
      <c r="D15" s="15">
        <v>97.417840375586877</v>
      </c>
      <c r="E15" s="15">
        <v>113.8801261829653</v>
      </c>
      <c r="F15" s="15">
        <v>116.6311300639659</v>
      </c>
      <c r="G15" s="16">
        <v>156.52173913043478</v>
      </c>
    </row>
    <row r="16" spans="2:7" ht="15.95" customHeight="1" x14ac:dyDescent="0.15">
      <c r="B16" s="13" t="s">
        <v>58</v>
      </c>
      <c r="C16" s="5">
        <f>AVERAGE(C11:C15)</f>
        <v>97.95831853939896</v>
      </c>
      <c r="D16" s="5">
        <f t="shared" ref="D16:G16" si="2">AVERAGE(D11:D15)</f>
        <v>100.5853495927979</v>
      </c>
      <c r="E16" s="5">
        <f t="shared" si="2"/>
        <v>96.576527422692408</v>
      </c>
      <c r="F16" s="5">
        <f t="shared" si="2"/>
        <v>91.136942806658027</v>
      </c>
      <c r="G16" s="6">
        <f t="shared" si="2"/>
        <v>89.307360164216249</v>
      </c>
    </row>
    <row r="17" spans="2:7" ht="15.95" customHeight="1" x14ac:dyDescent="0.15">
      <c r="B17" s="12" t="s">
        <v>57</v>
      </c>
      <c r="C17" s="7">
        <f>STDEV(C11:C15)</f>
        <v>14.036420674459352</v>
      </c>
      <c r="D17" s="7">
        <f t="shared" ref="D17:G17" si="3">STDEV(D11:D15)</f>
        <v>20.526054865324969</v>
      </c>
      <c r="E17" s="7">
        <f t="shared" si="3"/>
        <v>11.057202460905017</v>
      </c>
      <c r="F17" s="7">
        <f t="shared" si="3"/>
        <v>16.405008470148555</v>
      </c>
      <c r="G17" s="8">
        <f t="shared" si="3"/>
        <v>39.817980621686011</v>
      </c>
    </row>
    <row r="18" spans="2:7" ht="15.95" customHeight="1" x14ac:dyDescent="0.15">
      <c r="B18" s="13" t="s">
        <v>20</v>
      </c>
      <c r="C18" s="5">
        <v>103.63636363636364</v>
      </c>
      <c r="D18" s="5">
        <v>92.475247524752476</v>
      </c>
      <c r="E18" s="5">
        <v>71.014492753623188</v>
      </c>
      <c r="F18" s="5">
        <v>73.52941176470587</v>
      </c>
      <c r="G18" s="6">
        <v>77</v>
      </c>
    </row>
    <row r="19" spans="2:7" ht="15.95" customHeight="1" x14ac:dyDescent="0.15">
      <c r="B19" s="13"/>
      <c r="C19" s="5">
        <v>104.2372881355932</v>
      </c>
      <c r="D19" s="5">
        <v>98.148148148148138</v>
      </c>
      <c r="E19" s="5">
        <v>78.539823008849552</v>
      </c>
      <c r="F19" s="5">
        <v>74.20886075949366</v>
      </c>
      <c r="G19" s="6">
        <v>38.461538461538467</v>
      </c>
    </row>
    <row r="20" spans="2:7" ht="15.95" customHeight="1" x14ac:dyDescent="0.15">
      <c r="B20" s="13"/>
      <c r="C20" s="5">
        <v>92.307692307692307</v>
      </c>
      <c r="D20" s="5">
        <v>94.782608695652186</v>
      </c>
      <c r="E20" s="5">
        <v>70.357142857142847</v>
      </c>
      <c r="F20" s="5">
        <v>63.201094391244879</v>
      </c>
      <c r="G20" s="6">
        <v>61.428571428571431</v>
      </c>
    </row>
    <row r="21" spans="2:7" ht="15.95" customHeight="1" x14ac:dyDescent="0.15">
      <c r="B21" s="13"/>
      <c r="C21" s="5">
        <v>104.07288317256165</v>
      </c>
      <c r="D21" s="5">
        <v>103.12891113892366</v>
      </c>
      <c r="E21" s="5">
        <v>91.660151159760233</v>
      </c>
      <c r="F21" s="5">
        <v>76.393755973239891</v>
      </c>
      <c r="G21" s="6">
        <v>37.650775416427336</v>
      </c>
    </row>
    <row r="22" spans="2:7" ht="15.95" customHeight="1" x14ac:dyDescent="0.15">
      <c r="B22" s="13"/>
      <c r="C22" s="5">
        <v>100</v>
      </c>
      <c r="D22" s="5">
        <v>96.53414882772681</v>
      </c>
      <c r="E22" s="5">
        <v>97.73266543633008</v>
      </c>
      <c r="F22" s="5">
        <v>106.88475518494762</v>
      </c>
      <c r="G22" s="6">
        <v>133.09090909090909</v>
      </c>
    </row>
    <row r="23" spans="2:7" ht="15.95" customHeight="1" x14ac:dyDescent="0.15">
      <c r="B23" s="14"/>
      <c r="C23" s="15">
        <v>89.795918367346943</v>
      </c>
      <c r="D23" s="15">
        <v>89.795918367346943</v>
      </c>
      <c r="E23" s="15">
        <v>69.28693112679484</v>
      </c>
      <c r="F23" s="15">
        <v>65.506573859242081</v>
      </c>
      <c r="G23" s="16">
        <v>59.336970205623174</v>
      </c>
    </row>
    <row r="24" spans="2:7" ht="15.95" customHeight="1" x14ac:dyDescent="0.15">
      <c r="B24" s="13" t="s">
        <v>56</v>
      </c>
      <c r="C24" s="5">
        <f>AVERAGE(C18:C23)</f>
        <v>99.008357603259626</v>
      </c>
      <c r="D24" s="5">
        <f t="shared" ref="D24:G24" si="4">AVERAGE(D18:D23)</f>
        <v>95.81083045042503</v>
      </c>
      <c r="E24" s="5">
        <f t="shared" si="4"/>
        <v>79.765201057083459</v>
      </c>
      <c r="F24" s="5">
        <f t="shared" si="4"/>
        <v>76.620741988812327</v>
      </c>
      <c r="G24" s="6">
        <f t="shared" si="4"/>
        <v>67.828127433844926</v>
      </c>
    </row>
    <row r="25" spans="2:7" ht="15.95" customHeight="1" x14ac:dyDescent="0.15">
      <c r="B25" s="12" t="s">
        <v>57</v>
      </c>
      <c r="C25" s="7">
        <f>STDEV(C18:C23)</f>
        <v>6.405636273129284</v>
      </c>
      <c r="D25" s="7">
        <f t="shared" ref="D25:G25" si="5">STDEV(D18:D23)</f>
        <v>4.6454939297472739</v>
      </c>
      <c r="E25" s="7">
        <f t="shared" si="5"/>
        <v>12.171292134884164</v>
      </c>
      <c r="F25" s="7">
        <f t="shared" si="5"/>
        <v>15.71589759359089</v>
      </c>
      <c r="G25" s="8">
        <f t="shared" si="5"/>
        <v>35.297243820949994</v>
      </c>
    </row>
    <row r="26" spans="2:7" ht="15.95" customHeight="1" x14ac:dyDescent="0.15">
      <c r="B26" s="13" t="s">
        <v>21</v>
      </c>
      <c r="C26" s="5">
        <v>102.87539936102237</v>
      </c>
      <c r="D26" s="5">
        <v>65.266742338251987</v>
      </c>
      <c r="E26" s="5">
        <v>82.959641255605376</v>
      </c>
      <c r="F26" s="5">
        <v>82.959641255605376</v>
      </c>
      <c r="G26" s="6">
        <v>100</v>
      </c>
    </row>
    <row r="27" spans="2:7" ht="15.95" customHeight="1" x14ac:dyDescent="0.15">
      <c r="B27" s="13"/>
      <c r="C27" s="5">
        <v>102.53940455341505</v>
      </c>
      <c r="D27" s="5">
        <v>100.92592592592592</v>
      </c>
      <c r="E27" s="5">
        <v>100.49517852488925</v>
      </c>
      <c r="F27" s="5">
        <v>97.435489009238609</v>
      </c>
      <c r="G27" s="6">
        <v>51.670931021878751</v>
      </c>
    </row>
    <row r="28" spans="2:7" ht="15.95" customHeight="1" x14ac:dyDescent="0.15">
      <c r="B28" s="13"/>
      <c r="C28" s="5">
        <v>106.53173873045078</v>
      </c>
      <c r="D28" s="5">
        <v>115.41218637992834</v>
      </c>
      <c r="E28" s="5">
        <v>129.50171368310043</v>
      </c>
      <c r="F28" s="5">
        <v>131.17382937780627</v>
      </c>
      <c r="G28" s="6">
        <v>203.18181818181819</v>
      </c>
    </row>
    <row r="29" spans="2:7" ht="15.95" customHeight="1" x14ac:dyDescent="0.15">
      <c r="B29" s="13"/>
      <c r="C29" s="5">
        <v>99.212598425196859</v>
      </c>
      <c r="D29" s="5">
        <v>100</v>
      </c>
      <c r="E29" s="5">
        <v>115.65656565656563</v>
      </c>
      <c r="F29" s="5">
        <v>99.545454545454547</v>
      </c>
      <c r="G29" s="6">
        <v>66.523191094619676</v>
      </c>
    </row>
    <row r="30" spans="2:7" ht="15.95" customHeight="1" x14ac:dyDescent="0.15">
      <c r="B30" s="14"/>
      <c r="C30" s="15">
        <v>80.991735537190095</v>
      </c>
      <c r="D30" s="15">
        <v>97.782963827304556</v>
      </c>
      <c r="E30" s="15">
        <v>108.20189274447949</v>
      </c>
      <c r="F30" s="15">
        <v>121.53518123667378</v>
      </c>
      <c r="G30" s="16">
        <v>165.21739130434781</v>
      </c>
    </row>
    <row r="31" spans="2:7" ht="15.95" customHeight="1" x14ac:dyDescent="0.15">
      <c r="B31" s="13" t="s">
        <v>56</v>
      </c>
      <c r="C31" s="5">
        <f>AVERAGE(C26:C30)</f>
        <v>98.430175321455039</v>
      </c>
      <c r="D31" s="5">
        <f t="shared" ref="D31:G31" si="6">AVERAGE(D26:D30)</f>
        <v>95.877563694282159</v>
      </c>
      <c r="E31" s="5">
        <f t="shared" si="6"/>
        <v>107.36299837292805</v>
      </c>
      <c r="F31" s="5">
        <f t="shared" si="6"/>
        <v>106.52991908495571</v>
      </c>
      <c r="G31" s="6">
        <f t="shared" si="6"/>
        <v>117.31866632053288</v>
      </c>
    </row>
    <row r="32" spans="2:7" ht="15.95" customHeight="1" x14ac:dyDescent="0.15">
      <c r="B32" s="12" t="s">
        <v>57</v>
      </c>
      <c r="C32" s="7">
        <f>STDEV(C26:C30)</f>
        <v>10.087027304109771</v>
      </c>
      <c r="D32" s="7">
        <f t="shared" ref="D32:G32" si="7">STDEV(D26:D30)</f>
        <v>18.471159002244985</v>
      </c>
      <c r="E32" s="7">
        <f t="shared" si="7"/>
        <v>17.337102596025023</v>
      </c>
      <c r="F32" s="7">
        <f t="shared" si="7"/>
        <v>19.490572124890718</v>
      </c>
      <c r="G32" s="8">
        <f t="shared" si="7"/>
        <v>64.916312200824677</v>
      </c>
    </row>
  </sheetData>
  <mergeCells count="1">
    <mergeCell ref="C2:G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2" topLeftCell="A9" activePane="bottomLeft" state="frozen"/>
      <selection pane="bottomLeft" activeCell="J45" sqref="J45"/>
    </sheetView>
  </sheetViews>
  <sheetFormatPr defaultRowHeight="13.5" x14ac:dyDescent="0.15"/>
  <cols>
    <col min="1" max="1" width="15.25" bestFit="1" customWidth="1"/>
    <col min="2" max="2" width="7.125" bestFit="1" customWidth="1"/>
    <col min="3" max="3" width="11.25" bestFit="1" customWidth="1"/>
    <col min="4" max="4" width="9" bestFit="1" customWidth="1"/>
    <col min="5" max="5" width="12.75" bestFit="1" customWidth="1"/>
    <col min="6" max="6" width="10.375" bestFit="1" customWidth="1"/>
    <col min="7" max="7" width="8.25" bestFit="1" customWidth="1"/>
    <col min="8" max="8" width="2.625" customWidth="1"/>
    <col min="10" max="10" width="12.75" bestFit="1" customWidth="1"/>
    <col min="11" max="11" width="10.375" bestFit="1" customWidth="1"/>
    <col min="12" max="12" width="8.25" bestFit="1" customWidth="1"/>
  </cols>
  <sheetData>
    <row r="1" spans="1:12" x14ac:dyDescent="0.15">
      <c r="C1">
        <v>11</v>
      </c>
      <c r="D1">
        <v>5</v>
      </c>
      <c r="E1">
        <v>6</v>
      </c>
      <c r="F1">
        <v>6</v>
      </c>
      <c r="G1">
        <v>5</v>
      </c>
      <c r="I1" t="s">
        <v>53</v>
      </c>
    </row>
    <row r="2" spans="1:12" x14ac:dyDescent="0.15">
      <c r="C2" t="s">
        <v>17</v>
      </c>
      <c r="D2" t="s">
        <v>18</v>
      </c>
      <c r="E2" t="s">
        <v>19</v>
      </c>
      <c r="F2" t="s">
        <v>20</v>
      </c>
      <c r="G2" t="s">
        <v>21</v>
      </c>
      <c r="I2" t="s">
        <v>18</v>
      </c>
      <c r="J2" t="s">
        <v>51</v>
      </c>
      <c r="K2" t="s">
        <v>20</v>
      </c>
      <c r="L2" t="s">
        <v>52</v>
      </c>
    </row>
    <row r="3" spans="1:12" x14ac:dyDescent="0.15">
      <c r="A3" t="s">
        <v>13</v>
      </c>
      <c r="B3" t="s">
        <v>32</v>
      </c>
      <c r="C3">
        <v>10.4</v>
      </c>
      <c r="D3">
        <v>9.1300000000000008</v>
      </c>
      <c r="F3">
        <v>9.34</v>
      </c>
      <c r="I3">
        <v>10.199999999999999</v>
      </c>
      <c r="K3">
        <v>10.1</v>
      </c>
    </row>
    <row r="4" spans="1:12" x14ac:dyDescent="0.15">
      <c r="B4" t="s">
        <v>26</v>
      </c>
      <c r="C4">
        <v>10.9</v>
      </c>
      <c r="D4">
        <v>10.5</v>
      </c>
      <c r="F4">
        <v>10.6</v>
      </c>
      <c r="I4">
        <v>9.81</v>
      </c>
      <c r="K4">
        <v>10.8</v>
      </c>
    </row>
    <row r="5" spans="1:12" x14ac:dyDescent="0.15">
      <c r="B5" t="s">
        <v>25</v>
      </c>
      <c r="C5">
        <v>8.69</v>
      </c>
      <c r="D5">
        <v>8.39</v>
      </c>
      <c r="E5">
        <v>10.794</v>
      </c>
      <c r="I5">
        <v>8.0030000000000001</v>
      </c>
      <c r="J5">
        <v>8.157</v>
      </c>
    </row>
    <row r="6" spans="1:12" x14ac:dyDescent="0.15">
      <c r="B6" t="s">
        <v>30</v>
      </c>
      <c r="C6">
        <v>9.6199999999999992</v>
      </c>
      <c r="D6">
        <v>8.8699999999999992</v>
      </c>
      <c r="E6">
        <v>8.59</v>
      </c>
      <c r="I6">
        <v>9.23</v>
      </c>
      <c r="J6">
        <v>8.93</v>
      </c>
    </row>
    <row r="7" spans="1:12" x14ac:dyDescent="0.15">
      <c r="B7" t="s">
        <v>23</v>
      </c>
      <c r="C7">
        <v>6.67</v>
      </c>
      <c r="E7">
        <v>7.35</v>
      </c>
      <c r="G7">
        <v>5.75</v>
      </c>
      <c r="J7">
        <v>9.7799999999999994</v>
      </c>
      <c r="L7">
        <v>8.81</v>
      </c>
    </row>
    <row r="8" spans="1:12" x14ac:dyDescent="0.15">
      <c r="B8" t="s">
        <v>24</v>
      </c>
      <c r="C8">
        <v>12.7</v>
      </c>
      <c r="E8">
        <v>11.1</v>
      </c>
      <c r="F8">
        <v>10.9</v>
      </c>
      <c r="J8">
        <v>10.9</v>
      </c>
      <c r="K8">
        <v>11.5</v>
      </c>
    </row>
    <row r="9" spans="1:12" x14ac:dyDescent="0.15">
      <c r="B9" t="s">
        <v>27</v>
      </c>
      <c r="C9">
        <v>10.66</v>
      </c>
      <c r="F9">
        <v>8.24</v>
      </c>
      <c r="G9">
        <v>10.9</v>
      </c>
      <c r="K9">
        <v>7.99</v>
      </c>
      <c r="L9">
        <v>10.8</v>
      </c>
    </row>
    <row r="10" spans="1:12" x14ac:dyDescent="0.15">
      <c r="B10" t="s">
        <v>28</v>
      </c>
      <c r="C10">
        <v>10.039999999999999</v>
      </c>
      <c r="F10">
        <v>9.4700000000000006</v>
      </c>
      <c r="G10">
        <v>9.66</v>
      </c>
      <c r="K10">
        <v>9.81</v>
      </c>
      <c r="L10">
        <v>8.3699999999999992</v>
      </c>
    </row>
    <row r="11" spans="1:12" x14ac:dyDescent="0.15">
      <c r="B11" t="s">
        <v>31</v>
      </c>
      <c r="C11">
        <v>10.6</v>
      </c>
      <c r="D11">
        <v>10.6</v>
      </c>
      <c r="G11">
        <v>11</v>
      </c>
      <c r="I11">
        <v>11</v>
      </c>
      <c r="L11">
        <v>11</v>
      </c>
    </row>
    <row r="12" spans="1:12" x14ac:dyDescent="0.15">
      <c r="B12" t="s">
        <v>29</v>
      </c>
      <c r="C12">
        <v>7.21</v>
      </c>
      <c r="F12">
        <v>5.72</v>
      </c>
      <c r="K12">
        <v>6.37</v>
      </c>
    </row>
    <row r="13" spans="1:12" x14ac:dyDescent="0.15">
      <c r="B13" t="s">
        <v>22</v>
      </c>
      <c r="C13">
        <v>8.4</v>
      </c>
      <c r="E13">
        <v>8.3000000000000007</v>
      </c>
      <c r="G13">
        <v>8.3800000000000008</v>
      </c>
      <c r="J13">
        <v>8.52</v>
      </c>
      <c r="L13">
        <v>8.57</v>
      </c>
    </row>
    <row r="15" spans="1:12" x14ac:dyDescent="0.15">
      <c r="A15" t="s">
        <v>14</v>
      </c>
      <c r="B15" t="s">
        <v>32</v>
      </c>
      <c r="C15">
        <v>55.2</v>
      </c>
      <c r="D15">
        <v>39.200000000000003</v>
      </c>
      <c r="F15">
        <v>39.200000000000003</v>
      </c>
    </row>
    <row r="16" spans="1:12" x14ac:dyDescent="0.15">
      <c r="B16" t="s">
        <v>26</v>
      </c>
      <c r="C16">
        <v>45.2</v>
      </c>
      <c r="D16">
        <v>32.799999999999997</v>
      </c>
      <c r="F16">
        <v>35.5</v>
      </c>
    </row>
    <row r="17" spans="1:7" x14ac:dyDescent="0.15">
      <c r="B17" t="s">
        <v>25</v>
      </c>
      <c r="C17">
        <v>52.2</v>
      </c>
      <c r="D17">
        <v>38.4</v>
      </c>
      <c r="E17">
        <v>49.5</v>
      </c>
    </row>
    <row r="18" spans="1:7" x14ac:dyDescent="0.15">
      <c r="B18" t="s">
        <v>30</v>
      </c>
      <c r="C18">
        <v>38.700000000000003</v>
      </c>
      <c r="D18">
        <v>38</v>
      </c>
      <c r="E18">
        <v>38.6</v>
      </c>
    </row>
    <row r="19" spans="1:7" x14ac:dyDescent="0.15">
      <c r="B19" t="s">
        <v>23</v>
      </c>
      <c r="C19">
        <v>66.900000000000006</v>
      </c>
      <c r="E19">
        <v>57.8</v>
      </c>
      <c r="G19">
        <v>55.5</v>
      </c>
    </row>
    <row r="20" spans="1:7" x14ac:dyDescent="0.15">
      <c r="B20" t="s">
        <v>24</v>
      </c>
      <c r="C20">
        <v>56</v>
      </c>
      <c r="E20">
        <v>49.3</v>
      </c>
      <c r="F20">
        <v>39.4</v>
      </c>
    </row>
    <row r="21" spans="1:7" x14ac:dyDescent="0.15">
      <c r="B21" t="s">
        <v>27</v>
      </c>
      <c r="C21">
        <v>38.369999999999997</v>
      </c>
      <c r="F21">
        <v>35.17</v>
      </c>
      <c r="G21">
        <v>38.56</v>
      </c>
    </row>
    <row r="22" spans="1:7" x14ac:dyDescent="0.15">
      <c r="B22" t="s">
        <v>28</v>
      </c>
      <c r="C22">
        <v>37.93</v>
      </c>
      <c r="F22">
        <v>37.07</v>
      </c>
      <c r="G22">
        <v>49.12</v>
      </c>
    </row>
    <row r="23" spans="1:7" x14ac:dyDescent="0.15">
      <c r="B23" t="s">
        <v>31</v>
      </c>
      <c r="C23">
        <v>39.6</v>
      </c>
      <c r="D23">
        <v>29.5</v>
      </c>
      <c r="G23">
        <v>45.8</v>
      </c>
    </row>
    <row r="24" spans="1:7" x14ac:dyDescent="0.15">
      <c r="B24" t="s">
        <v>29</v>
      </c>
      <c r="C24">
        <v>41.09</v>
      </c>
      <c r="F24">
        <v>28.47</v>
      </c>
    </row>
    <row r="25" spans="1:7" x14ac:dyDescent="0.15">
      <c r="B25" t="s">
        <v>22</v>
      </c>
      <c r="C25">
        <v>31.7</v>
      </c>
      <c r="E25">
        <v>36.1</v>
      </c>
      <c r="G25">
        <v>34.299999999999997</v>
      </c>
    </row>
    <row r="27" spans="1:7" x14ac:dyDescent="0.15">
      <c r="A27" t="s">
        <v>15</v>
      </c>
      <c r="B27" t="s">
        <v>32</v>
      </c>
      <c r="C27">
        <v>71.400000000000006</v>
      </c>
      <c r="D27">
        <v>53.5</v>
      </c>
      <c r="F27">
        <v>52.5</v>
      </c>
    </row>
    <row r="28" spans="1:7" x14ac:dyDescent="0.15">
      <c r="B28" t="s">
        <v>26</v>
      </c>
      <c r="C28">
        <v>63.2</v>
      </c>
      <c r="D28">
        <v>51.3</v>
      </c>
      <c r="F28">
        <v>46.9</v>
      </c>
    </row>
    <row r="29" spans="1:7" x14ac:dyDescent="0.15">
      <c r="B29" t="s">
        <v>25</v>
      </c>
      <c r="C29">
        <v>73.599999999999994</v>
      </c>
      <c r="D29">
        <v>54.5</v>
      </c>
      <c r="E29">
        <v>52.4</v>
      </c>
    </row>
    <row r="30" spans="1:7" x14ac:dyDescent="0.15">
      <c r="B30" t="s">
        <v>30</v>
      </c>
      <c r="C30">
        <v>69.900000000000006</v>
      </c>
      <c r="D30">
        <v>54.7</v>
      </c>
      <c r="E30">
        <v>62.2</v>
      </c>
    </row>
    <row r="31" spans="1:7" x14ac:dyDescent="0.15">
      <c r="B31" t="s">
        <v>23</v>
      </c>
      <c r="C31">
        <v>66.900000000000006</v>
      </c>
      <c r="E31">
        <v>57.8</v>
      </c>
      <c r="G31">
        <v>55.5</v>
      </c>
    </row>
    <row r="32" spans="1:7" x14ac:dyDescent="0.15">
      <c r="B32" t="s">
        <v>24</v>
      </c>
      <c r="C32">
        <v>73.099999999999994</v>
      </c>
      <c r="E32">
        <v>67.599999999999994</v>
      </c>
      <c r="F32">
        <v>46.2</v>
      </c>
    </row>
    <row r="33" spans="1:7" x14ac:dyDescent="0.15">
      <c r="B33" t="s">
        <v>27</v>
      </c>
      <c r="C33">
        <v>62.78</v>
      </c>
      <c r="F33">
        <v>47.96</v>
      </c>
      <c r="G33">
        <v>61.17</v>
      </c>
    </row>
    <row r="34" spans="1:7" x14ac:dyDescent="0.15">
      <c r="B34" t="s">
        <v>28</v>
      </c>
      <c r="C34">
        <v>46.77</v>
      </c>
      <c r="F34">
        <v>49.99</v>
      </c>
      <c r="G34">
        <v>61.35</v>
      </c>
    </row>
    <row r="35" spans="1:7" x14ac:dyDescent="0.15">
      <c r="B35" t="s">
        <v>31</v>
      </c>
      <c r="C35">
        <v>66</v>
      </c>
      <c r="D35">
        <v>51.6</v>
      </c>
      <c r="G35">
        <v>65.7</v>
      </c>
    </row>
    <row r="36" spans="1:7" x14ac:dyDescent="0.15">
      <c r="B36" t="s">
        <v>29</v>
      </c>
      <c r="C36">
        <v>51.72</v>
      </c>
      <c r="F36">
        <v>33.880000000000003</v>
      </c>
    </row>
    <row r="37" spans="1:7" x14ac:dyDescent="0.15">
      <c r="B37" t="s">
        <v>22</v>
      </c>
      <c r="C37">
        <v>46.9</v>
      </c>
      <c r="E37">
        <v>54.7</v>
      </c>
      <c r="G37">
        <v>57</v>
      </c>
    </row>
    <row r="39" spans="1:7" x14ac:dyDescent="0.15">
      <c r="A39" t="s">
        <v>16</v>
      </c>
      <c r="B39" t="s">
        <v>32</v>
      </c>
      <c r="C39">
        <v>20</v>
      </c>
      <c r="D39">
        <v>14.6</v>
      </c>
      <c r="F39">
        <v>15.4</v>
      </c>
    </row>
    <row r="40" spans="1:7" x14ac:dyDescent="0.15">
      <c r="B40" t="s">
        <v>26</v>
      </c>
      <c r="C40">
        <v>31.2</v>
      </c>
      <c r="D40">
        <v>13.5</v>
      </c>
      <c r="F40">
        <v>12</v>
      </c>
    </row>
    <row r="41" spans="1:7" x14ac:dyDescent="0.15">
      <c r="B41" t="s">
        <v>25</v>
      </c>
      <c r="C41">
        <v>18.600000000000001</v>
      </c>
      <c r="D41">
        <v>9.1999999999999993</v>
      </c>
      <c r="E41">
        <v>9.5</v>
      </c>
    </row>
    <row r="42" spans="1:7" x14ac:dyDescent="0.15">
      <c r="B42" t="s">
        <v>30</v>
      </c>
      <c r="C42">
        <v>32.4</v>
      </c>
      <c r="D42">
        <v>18.399999999999999</v>
      </c>
      <c r="E42">
        <v>24</v>
      </c>
    </row>
    <row r="43" spans="1:7" x14ac:dyDescent="0.15">
      <c r="B43" t="s">
        <v>23</v>
      </c>
      <c r="C43">
        <v>21.1</v>
      </c>
      <c r="E43">
        <v>16.5</v>
      </c>
      <c r="G43">
        <v>21.1</v>
      </c>
    </row>
    <row r="44" spans="1:7" x14ac:dyDescent="0.15">
      <c r="B44" t="s">
        <v>24</v>
      </c>
      <c r="C44">
        <v>21</v>
      </c>
      <c r="E44">
        <v>18.2</v>
      </c>
      <c r="F44">
        <v>12.9</v>
      </c>
    </row>
    <row r="45" spans="1:7" x14ac:dyDescent="0.15">
      <c r="B45" t="s">
        <v>27</v>
      </c>
      <c r="C45">
        <v>38.302</v>
      </c>
      <c r="F45">
        <v>14.420999999999999</v>
      </c>
      <c r="G45">
        <v>19.791</v>
      </c>
    </row>
    <row r="46" spans="1:7" x14ac:dyDescent="0.15">
      <c r="B46" t="s">
        <v>28</v>
      </c>
      <c r="C46">
        <v>11</v>
      </c>
      <c r="F46">
        <v>14.64</v>
      </c>
      <c r="G46">
        <v>22.35</v>
      </c>
    </row>
    <row r="47" spans="1:7" x14ac:dyDescent="0.15">
      <c r="B47" t="s">
        <v>31</v>
      </c>
      <c r="C47">
        <v>26.95</v>
      </c>
      <c r="D47">
        <v>13.53</v>
      </c>
      <c r="G47">
        <v>17.928000000000001</v>
      </c>
    </row>
    <row r="48" spans="1:7" x14ac:dyDescent="0.15">
      <c r="B48" t="s">
        <v>29</v>
      </c>
      <c r="C48">
        <v>23.83</v>
      </c>
      <c r="F48">
        <v>14.14</v>
      </c>
    </row>
    <row r="49" spans="1:12" x14ac:dyDescent="0.15">
      <c r="B49" t="s">
        <v>22</v>
      </c>
      <c r="C49">
        <v>11.5</v>
      </c>
      <c r="E49">
        <v>18</v>
      </c>
      <c r="G49">
        <v>19</v>
      </c>
    </row>
    <row r="51" spans="1:12" x14ac:dyDescent="0.15">
      <c r="A51" t="s">
        <v>42</v>
      </c>
      <c r="B51" t="s">
        <v>32</v>
      </c>
      <c r="C51">
        <v>12.4</v>
      </c>
      <c r="D51">
        <v>11.1</v>
      </c>
      <c r="F51">
        <v>11.4</v>
      </c>
      <c r="I51">
        <v>10.7</v>
      </c>
      <c r="K51">
        <v>11</v>
      </c>
    </row>
    <row r="52" spans="1:12" x14ac:dyDescent="0.15">
      <c r="B52" t="s">
        <v>26</v>
      </c>
      <c r="C52">
        <v>11.6</v>
      </c>
      <c r="D52">
        <v>11.7</v>
      </c>
      <c r="F52">
        <v>12.3</v>
      </c>
      <c r="I52">
        <v>11</v>
      </c>
      <c r="K52">
        <v>11.8</v>
      </c>
    </row>
    <row r="53" spans="1:12" x14ac:dyDescent="0.15">
      <c r="B53" t="s">
        <v>25</v>
      </c>
      <c r="C53">
        <v>9.1300000000000008</v>
      </c>
      <c r="D53">
        <v>8.99</v>
      </c>
      <c r="E53">
        <v>9.24</v>
      </c>
      <c r="I53">
        <v>8.99</v>
      </c>
      <c r="J53">
        <v>8</v>
      </c>
    </row>
    <row r="54" spans="1:12" x14ac:dyDescent="0.15">
      <c r="B54" t="s">
        <v>30</v>
      </c>
      <c r="C54">
        <v>10.9</v>
      </c>
      <c r="D54">
        <v>11.2</v>
      </c>
      <c r="E54">
        <v>10.8</v>
      </c>
      <c r="I54">
        <v>10.3</v>
      </c>
      <c r="J54">
        <v>10.1</v>
      </c>
    </row>
    <row r="55" spans="1:12" x14ac:dyDescent="0.15">
      <c r="B55" t="s">
        <v>23</v>
      </c>
      <c r="C55">
        <v>11.2</v>
      </c>
      <c r="E55">
        <v>8.58</v>
      </c>
      <c r="G55">
        <v>9.66</v>
      </c>
      <c r="J55">
        <v>10.7</v>
      </c>
      <c r="L55">
        <v>9.39</v>
      </c>
    </row>
    <row r="56" spans="1:12" x14ac:dyDescent="0.15">
      <c r="B56" t="s">
        <v>24</v>
      </c>
      <c r="C56">
        <v>12.8</v>
      </c>
      <c r="E56">
        <v>12.1</v>
      </c>
      <c r="F56">
        <v>12</v>
      </c>
      <c r="J56">
        <v>12.3</v>
      </c>
      <c r="K56">
        <v>13</v>
      </c>
    </row>
    <row r="57" spans="1:12" x14ac:dyDescent="0.15">
      <c r="B57" t="s">
        <v>27</v>
      </c>
      <c r="C57">
        <v>11.64</v>
      </c>
      <c r="F57">
        <v>9.7100000000000009</v>
      </c>
      <c r="G57">
        <v>11.71</v>
      </c>
      <c r="K57">
        <v>9.33</v>
      </c>
      <c r="L57">
        <v>11.42</v>
      </c>
    </row>
    <row r="58" spans="1:12" x14ac:dyDescent="0.15">
      <c r="B58" t="s">
        <v>28</v>
      </c>
      <c r="F58">
        <v>10.66</v>
      </c>
      <c r="G58">
        <v>11.58</v>
      </c>
      <c r="K58">
        <v>10.66</v>
      </c>
      <c r="L58">
        <v>10.87</v>
      </c>
    </row>
    <row r="59" spans="1:12" x14ac:dyDescent="0.15">
      <c r="B59" t="s">
        <v>31</v>
      </c>
      <c r="C59">
        <v>11.6</v>
      </c>
      <c r="D59">
        <v>11.9</v>
      </c>
      <c r="G59">
        <v>12.6</v>
      </c>
      <c r="I59">
        <v>11.5</v>
      </c>
      <c r="L59">
        <v>12.7</v>
      </c>
    </row>
    <row r="60" spans="1:12" x14ac:dyDescent="0.15">
      <c r="B60" t="s">
        <v>29</v>
      </c>
      <c r="C60">
        <v>6.58</v>
      </c>
      <c r="F60">
        <v>5.72</v>
      </c>
      <c r="K60">
        <v>6.37</v>
      </c>
    </row>
    <row r="61" spans="1:12" x14ac:dyDescent="0.15">
      <c r="B61" t="s">
        <v>22</v>
      </c>
      <c r="C61">
        <v>12</v>
      </c>
      <c r="E61">
        <v>11.1</v>
      </c>
      <c r="G61">
        <v>9.8000000000000007</v>
      </c>
      <c r="J61">
        <v>12.5</v>
      </c>
      <c r="L61">
        <v>12.1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"/>
  <sheetViews>
    <sheetView workbookViewId="0">
      <selection activeCell="AH3" sqref="AH3"/>
    </sheetView>
  </sheetViews>
  <sheetFormatPr defaultRowHeight="13.5" x14ac:dyDescent="0.15"/>
  <cols>
    <col min="1" max="1" width="15.375" customWidth="1"/>
    <col min="2" max="6" width="9" customWidth="1"/>
    <col min="7" max="7" width="2.625" customWidth="1"/>
    <col min="8" max="8" width="15.375" customWidth="1"/>
    <col min="9" max="10" width="9" customWidth="1"/>
    <col min="14" max="14" width="2.625" customWidth="1"/>
    <col min="15" max="15" width="15.375" customWidth="1"/>
    <col min="16" max="17" width="9" customWidth="1"/>
    <col min="21" max="21" width="2.625" customWidth="1"/>
    <col min="22" max="22" width="15.375" customWidth="1"/>
    <col min="23" max="24" width="9" customWidth="1"/>
    <col min="28" max="28" width="2.625" customWidth="1"/>
    <col min="29" max="29" width="15.375" customWidth="1"/>
    <col min="30" max="31" width="9" customWidth="1"/>
  </cols>
  <sheetData>
    <row r="2" spans="1:34" x14ac:dyDescent="0.15">
      <c r="A2" s="1" t="s">
        <v>36</v>
      </c>
      <c r="H2" s="1" t="s">
        <v>39</v>
      </c>
      <c r="O2" s="1" t="s">
        <v>40</v>
      </c>
      <c r="V2" s="1" t="s">
        <v>41</v>
      </c>
      <c r="AC2" s="1" t="s">
        <v>43</v>
      </c>
    </row>
    <row r="3" spans="1:34" x14ac:dyDescent="0.15">
      <c r="A3" s="1" t="s">
        <v>12</v>
      </c>
      <c r="B3" t="s">
        <v>37</v>
      </c>
      <c r="C3" t="s">
        <v>33</v>
      </c>
      <c r="D3" t="s">
        <v>38</v>
      </c>
      <c r="E3" t="s">
        <v>34</v>
      </c>
      <c r="F3" t="s">
        <v>35</v>
      </c>
      <c r="H3" s="1" t="s">
        <v>12</v>
      </c>
      <c r="I3" t="s">
        <v>37</v>
      </c>
      <c r="J3" t="s">
        <v>33</v>
      </c>
      <c r="K3" t="s">
        <v>38</v>
      </c>
      <c r="L3" t="s">
        <v>34</v>
      </c>
      <c r="M3" t="s">
        <v>35</v>
      </c>
      <c r="O3" s="1" t="s">
        <v>12</v>
      </c>
      <c r="P3" t="s">
        <v>37</v>
      </c>
      <c r="Q3" t="s">
        <v>33</v>
      </c>
      <c r="R3" t="s">
        <v>38</v>
      </c>
      <c r="S3" t="s">
        <v>34</v>
      </c>
      <c r="T3" t="s">
        <v>35</v>
      </c>
      <c r="V3" s="1" t="s">
        <v>12</v>
      </c>
      <c r="W3" t="s">
        <v>37</v>
      </c>
      <c r="X3" t="s">
        <v>33</v>
      </c>
      <c r="Y3" t="s">
        <v>38</v>
      </c>
      <c r="Z3" t="s">
        <v>34</v>
      </c>
      <c r="AA3" t="s">
        <v>35</v>
      </c>
      <c r="AC3" s="1" t="s">
        <v>12</v>
      </c>
      <c r="AD3" t="s">
        <v>37</v>
      </c>
      <c r="AE3" t="s">
        <v>33</v>
      </c>
      <c r="AF3" t="s">
        <v>38</v>
      </c>
      <c r="AG3" t="s">
        <v>34</v>
      </c>
      <c r="AH3" t="s">
        <v>35</v>
      </c>
    </row>
    <row r="4" spans="1:34" x14ac:dyDescent="0.15">
      <c r="A4" s="1">
        <v>1</v>
      </c>
      <c r="B4">
        <f>結果一覧!C3</f>
        <v>10.4</v>
      </c>
      <c r="C4">
        <f>結果一覧!D3</f>
        <v>9.1300000000000008</v>
      </c>
      <c r="E4">
        <f>結果一覧!F3</f>
        <v>9.34</v>
      </c>
      <c r="H4" s="1">
        <v>1</v>
      </c>
      <c r="I4">
        <f>結果一覧!C15</f>
        <v>55.2</v>
      </c>
      <c r="J4">
        <f>結果一覧!D15</f>
        <v>39.200000000000003</v>
      </c>
      <c r="L4">
        <f>結果一覧!F15</f>
        <v>39.200000000000003</v>
      </c>
      <c r="O4" s="1">
        <v>1</v>
      </c>
      <c r="P4">
        <f>結果一覧!C27</f>
        <v>71.400000000000006</v>
      </c>
      <c r="Q4">
        <f>結果一覧!D27</f>
        <v>53.5</v>
      </c>
      <c r="S4">
        <f>結果一覧!F27</f>
        <v>52.5</v>
      </c>
      <c r="V4" s="1">
        <v>1</v>
      </c>
      <c r="W4">
        <f>結果一覧!C39</f>
        <v>20</v>
      </c>
      <c r="X4">
        <f>結果一覧!D39</f>
        <v>14.6</v>
      </c>
      <c r="Z4">
        <f>結果一覧!F39</f>
        <v>15.4</v>
      </c>
      <c r="AC4" s="1">
        <v>1</v>
      </c>
      <c r="AD4">
        <f>結果一覧!C51</f>
        <v>12.4</v>
      </c>
      <c r="AE4">
        <f>結果一覧!D51</f>
        <v>11.1</v>
      </c>
      <c r="AG4">
        <f>結果一覧!F51</f>
        <v>11.4</v>
      </c>
    </row>
    <row r="5" spans="1:34" x14ac:dyDescent="0.15">
      <c r="A5" s="1">
        <v>2</v>
      </c>
      <c r="B5">
        <f>結果一覧!C4</f>
        <v>10.9</v>
      </c>
      <c r="C5">
        <f>結果一覧!D4</f>
        <v>10.5</v>
      </c>
      <c r="E5">
        <f>結果一覧!F4</f>
        <v>10.6</v>
      </c>
      <c r="H5" s="1">
        <v>2</v>
      </c>
      <c r="I5">
        <f>結果一覧!C16</f>
        <v>45.2</v>
      </c>
      <c r="J5">
        <f>結果一覧!D16</f>
        <v>32.799999999999997</v>
      </c>
      <c r="L5">
        <f>結果一覧!F16</f>
        <v>35.5</v>
      </c>
      <c r="O5" s="1">
        <v>2</v>
      </c>
      <c r="P5">
        <f>結果一覧!C28</f>
        <v>63.2</v>
      </c>
      <c r="Q5">
        <f>結果一覧!D28</f>
        <v>51.3</v>
      </c>
      <c r="S5">
        <f>結果一覧!F28</f>
        <v>46.9</v>
      </c>
      <c r="V5" s="1">
        <v>2</v>
      </c>
      <c r="W5">
        <f>結果一覧!C40</f>
        <v>31.2</v>
      </c>
      <c r="X5">
        <f>結果一覧!D40</f>
        <v>13.5</v>
      </c>
      <c r="Z5">
        <f>結果一覧!F40</f>
        <v>12</v>
      </c>
      <c r="AC5" s="1">
        <v>2</v>
      </c>
      <c r="AD5">
        <f>結果一覧!C52</f>
        <v>11.6</v>
      </c>
      <c r="AE5">
        <f>結果一覧!D52</f>
        <v>11.7</v>
      </c>
      <c r="AG5">
        <f>結果一覧!F52</f>
        <v>12.3</v>
      </c>
    </row>
    <row r="6" spans="1:34" x14ac:dyDescent="0.15">
      <c r="A6" s="1">
        <v>3</v>
      </c>
      <c r="B6">
        <f>結果一覧!C5</f>
        <v>8.69</v>
      </c>
      <c r="C6">
        <f>結果一覧!D5</f>
        <v>8.39</v>
      </c>
      <c r="D6">
        <f>結果一覧!E5</f>
        <v>10.794</v>
      </c>
      <c r="H6" s="1">
        <v>3</v>
      </c>
      <c r="I6">
        <f>結果一覧!C17</f>
        <v>52.2</v>
      </c>
      <c r="J6">
        <f>結果一覧!D17</f>
        <v>38.4</v>
      </c>
      <c r="K6">
        <f>結果一覧!E17</f>
        <v>49.5</v>
      </c>
      <c r="O6" s="1">
        <v>3</v>
      </c>
      <c r="P6">
        <f>結果一覧!C29</f>
        <v>73.599999999999994</v>
      </c>
      <c r="Q6">
        <f>結果一覧!D29</f>
        <v>54.5</v>
      </c>
      <c r="R6">
        <f>結果一覧!E29</f>
        <v>52.4</v>
      </c>
      <c r="V6" s="1">
        <v>3</v>
      </c>
      <c r="W6">
        <f>結果一覧!C41</f>
        <v>18.600000000000001</v>
      </c>
      <c r="X6">
        <f>結果一覧!D41</f>
        <v>9.1999999999999993</v>
      </c>
      <c r="Y6">
        <f>結果一覧!E41</f>
        <v>9.5</v>
      </c>
      <c r="AC6" s="1">
        <v>3</v>
      </c>
      <c r="AD6">
        <f>結果一覧!C53</f>
        <v>9.1300000000000008</v>
      </c>
      <c r="AE6">
        <f>結果一覧!D53</f>
        <v>8.99</v>
      </c>
      <c r="AF6">
        <f>結果一覧!E53</f>
        <v>9.24</v>
      </c>
    </row>
    <row r="7" spans="1:34" x14ac:dyDescent="0.15">
      <c r="A7" s="1">
        <v>4</v>
      </c>
      <c r="B7">
        <f>結果一覧!C6</f>
        <v>9.6199999999999992</v>
      </c>
      <c r="C7">
        <f>結果一覧!D6</f>
        <v>8.8699999999999992</v>
      </c>
      <c r="D7">
        <f>結果一覧!E6</f>
        <v>8.59</v>
      </c>
      <c r="H7" s="1">
        <v>4</v>
      </c>
      <c r="I7">
        <f>結果一覧!C18</f>
        <v>38.700000000000003</v>
      </c>
      <c r="J7">
        <f>結果一覧!D18</f>
        <v>38</v>
      </c>
      <c r="K7">
        <f>結果一覧!E18</f>
        <v>38.6</v>
      </c>
      <c r="O7" s="1">
        <v>4</v>
      </c>
      <c r="P7">
        <f>結果一覧!C30</f>
        <v>69.900000000000006</v>
      </c>
      <c r="Q7">
        <f>結果一覧!D30</f>
        <v>54.7</v>
      </c>
      <c r="R7">
        <f>結果一覧!E30</f>
        <v>62.2</v>
      </c>
      <c r="V7" s="1">
        <v>4</v>
      </c>
      <c r="W7">
        <f>結果一覧!C42</f>
        <v>32.4</v>
      </c>
      <c r="X7">
        <f>結果一覧!D42</f>
        <v>18.399999999999999</v>
      </c>
      <c r="Y7">
        <f>結果一覧!E42</f>
        <v>24</v>
      </c>
      <c r="AC7" s="1">
        <v>4</v>
      </c>
      <c r="AD7">
        <f>結果一覧!C54</f>
        <v>10.9</v>
      </c>
      <c r="AE7">
        <f>結果一覧!D54</f>
        <v>11.2</v>
      </c>
      <c r="AF7">
        <f>結果一覧!E54</f>
        <v>10.8</v>
      </c>
    </row>
    <row r="8" spans="1:34" x14ac:dyDescent="0.15">
      <c r="A8" s="1">
        <v>5</v>
      </c>
      <c r="B8">
        <f>結果一覧!C7</f>
        <v>6.67</v>
      </c>
      <c r="D8">
        <f>結果一覧!E7</f>
        <v>7.35</v>
      </c>
      <c r="F8">
        <f>結果一覧!G7</f>
        <v>5.75</v>
      </c>
      <c r="H8" s="1">
        <v>5</v>
      </c>
      <c r="I8">
        <f>結果一覧!C19</f>
        <v>66.900000000000006</v>
      </c>
      <c r="K8">
        <f>結果一覧!E19</f>
        <v>57.8</v>
      </c>
      <c r="M8">
        <f>結果一覧!G19</f>
        <v>55.5</v>
      </c>
      <c r="O8" s="1">
        <v>5</v>
      </c>
      <c r="P8">
        <f>結果一覧!C31</f>
        <v>66.900000000000006</v>
      </c>
      <c r="R8">
        <f>結果一覧!E31</f>
        <v>57.8</v>
      </c>
      <c r="T8">
        <f>結果一覧!G31</f>
        <v>55.5</v>
      </c>
      <c r="V8" s="1">
        <v>5</v>
      </c>
      <c r="W8">
        <f>結果一覧!C43</f>
        <v>21.1</v>
      </c>
      <c r="Y8">
        <f>結果一覧!E43</f>
        <v>16.5</v>
      </c>
      <c r="AA8">
        <f>結果一覧!G43</f>
        <v>21.1</v>
      </c>
      <c r="AC8" s="1">
        <v>5</v>
      </c>
      <c r="AD8">
        <f>結果一覧!C55</f>
        <v>11.2</v>
      </c>
      <c r="AF8">
        <f>結果一覧!E55</f>
        <v>8.58</v>
      </c>
      <c r="AH8">
        <f>結果一覧!G55</f>
        <v>9.66</v>
      </c>
    </row>
    <row r="9" spans="1:34" x14ac:dyDescent="0.15">
      <c r="A9" s="1">
        <v>6</v>
      </c>
      <c r="B9">
        <f>結果一覧!C8</f>
        <v>12.7</v>
      </c>
      <c r="D9">
        <f>結果一覧!E8</f>
        <v>11.1</v>
      </c>
      <c r="E9">
        <f>結果一覧!F8</f>
        <v>10.9</v>
      </c>
      <c r="H9" s="1">
        <v>6</v>
      </c>
      <c r="I9">
        <f>結果一覧!C20</f>
        <v>56</v>
      </c>
      <c r="K9">
        <f>結果一覧!E20</f>
        <v>49.3</v>
      </c>
      <c r="L9">
        <f>結果一覧!F20</f>
        <v>39.4</v>
      </c>
      <c r="O9" s="1">
        <v>6</v>
      </c>
      <c r="P9">
        <f>結果一覧!C32</f>
        <v>73.099999999999994</v>
      </c>
      <c r="R9">
        <f>結果一覧!E32</f>
        <v>67.599999999999994</v>
      </c>
      <c r="S9">
        <f>結果一覧!F32</f>
        <v>46.2</v>
      </c>
      <c r="V9" s="1">
        <v>6</v>
      </c>
      <c r="W9">
        <f>結果一覧!C44</f>
        <v>21</v>
      </c>
      <c r="Y9">
        <f>結果一覧!E44</f>
        <v>18.2</v>
      </c>
      <c r="Z9">
        <f>結果一覧!F44</f>
        <v>12.9</v>
      </c>
      <c r="AC9" s="1">
        <v>6</v>
      </c>
      <c r="AD9">
        <f>結果一覧!C56</f>
        <v>12.8</v>
      </c>
      <c r="AF9">
        <f>結果一覧!E56</f>
        <v>12.1</v>
      </c>
      <c r="AG9">
        <f>結果一覧!F56</f>
        <v>12</v>
      </c>
    </row>
    <row r="10" spans="1:34" x14ac:dyDescent="0.15">
      <c r="A10" s="1">
        <v>7</v>
      </c>
      <c r="B10">
        <f>結果一覧!C9</f>
        <v>10.66</v>
      </c>
      <c r="E10">
        <f>結果一覧!F9</f>
        <v>8.24</v>
      </c>
      <c r="F10">
        <f>結果一覧!G9</f>
        <v>10.9</v>
      </c>
      <c r="H10" s="1">
        <v>7</v>
      </c>
      <c r="I10">
        <f>結果一覧!C21</f>
        <v>38.369999999999997</v>
      </c>
      <c r="L10">
        <f>結果一覧!F21</f>
        <v>35.17</v>
      </c>
      <c r="M10">
        <f>結果一覧!G21</f>
        <v>38.56</v>
      </c>
      <c r="O10" s="1">
        <v>7</v>
      </c>
      <c r="P10">
        <f>結果一覧!C33</f>
        <v>62.78</v>
      </c>
      <c r="S10">
        <f>結果一覧!F33</f>
        <v>47.96</v>
      </c>
      <c r="T10">
        <f>結果一覧!G33</f>
        <v>61.17</v>
      </c>
      <c r="V10" s="1">
        <v>7</v>
      </c>
      <c r="W10">
        <f>結果一覧!C45</f>
        <v>38.302</v>
      </c>
      <c r="Z10">
        <f>結果一覧!F45</f>
        <v>14.420999999999999</v>
      </c>
      <c r="AA10">
        <f>結果一覧!G45</f>
        <v>19.791</v>
      </c>
      <c r="AC10" s="1">
        <v>7</v>
      </c>
      <c r="AD10">
        <f>結果一覧!C57</f>
        <v>11.64</v>
      </c>
      <c r="AG10">
        <f>結果一覧!F57</f>
        <v>9.7100000000000009</v>
      </c>
      <c r="AH10">
        <f>結果一覧!G57</f>
        <v>11.71</v>
      </c>
    </row>
    <row r="11" spans="1:34" x14ac:dyDescent="0.15">
      <c r="A11" s="1">
        <v>8</v>
      </c>
      <c r="B11">
        <f>結果一覧!C10</f>
        <v>10.039999999999999</v>
      </c>
      <c r="E11">
        <f>結果一覧!F10</f>
        <v>9.4700000000000006</v>
      </c>
      <c r="F11">
        <f>結果一覧!G10</f>
        <v>9.66</v>
      </c>
      <c r="H11" s="1">
        <v>8</v>
      </c>
      <c r="I11">
        <f>結果一覧!C22</f>
        <v>37.93</v>
      </c>
      <c r="L11">
        <f>結果一覧!F22</f>
        <v>37.07</v>
      </c>
      <c r="M11">
        <f>結果一覧!G22</f>
        <v>49.12</v>
      </c>
      <c r="O11" s="1">
        <v>8</v>
      </c>
      <c r="P11">
        <f>結果一覧!C34</f>
        <v>46.77</v>
      </c>
      <c r="S11">
        <f>結果一覧!F34</f>
        <v>49.99</v>
      </c>
      <c r="T11">
        <f>結果一覧!G34</f>
        <v>61.35</v>
      </c>
      <c r="V11" s="1">
        <v>8</v>
      </c>
      <c r="W11">
        <f>結果一覧!C46</f>
        <v>11</v>
      </c>
      <c r="Z11">
        <f>結果一覧!F46</f>
        <v>14.64</v>
      </c>
      <c r="AA11">
        <f>結果一覧!G46</f>
        <v>22.35</v>
      </c>
      <c r="AC11" s="1">
        <v>8</v>
      </c>
      <c r="AD11">
        <f>結果一覧!C58</f>
        <v>0</v>
      </c>
      <c r="AG11">
        <f>結果一覧!F58</f>
        <v>10.66</v>
      </c>
      <c r="AH11">
        <f>結果一覧!G58</f>
        <v>11.58</v>
      </c>
    </row>
    <row r="12" spans="1:34" x14ac:dyDescent="0.15">
      <c r="A12" s="1">
        <v>9</v>
      </c>
      <c r="B12">
        <f>結果一覧!C11</f>
        <v>10.6</v>
      </c>
      <c r="C12">
        <f>結果一覧!D11</f>
        <v>10.6</v>
      </c>
      <c r="F12">
        <f>結果一覧!G11</f>
        <v>11</v>
      </c>
      <c r="H12" s="1">
        <v>9</v>
      </c>
      <c r="I12">
        <f>結果一覧!C23</f>
        <v>39.6</v>
      </c>
      <c r="J12">
        <f>結果一覧!D23</f>
        <v>29.5</v>
      </c>
      <c r="M12">
        <f>結果一覧!G23</f>
        <v>45.8</v>
      </c>
      <c r="O12" s="1">
        <v>9</v>
      </c>
      <c r="P12">
        <f>結果一覧!C35</f>
        <v>66</v>
      </c>
      <c r="Q12">
        <f>結果一覧!D35</f>
        <v>51.6</v>
      </c>
      <c r="T12">
        <f>結果一覧!G35</f>
        <v>65.7</v>
      </c>
      <c r="V12" s="1">
        <v>9</v>
      </c>
      <c r="W12">
        <f>結果一覧!C47</f>
        <v>26.95</v>
      </c>
      <c r="X12">
        <f>結果一覧!D47</f>
        <v>13.53</v>
      </c>
      <c r="AA12">
        <f>結果一覧!G47</f>
        <v>17.928000000000001</v>
      </c>
      <c r="AC12" s="1">
        <v>9</v>
      </c>
      <c r="AD12">
        <f>結果一覧!C59</f>
        <v>11.6</v>
      </c>
      <c r="AE12">
        <f>結果一覧!D59</f>
        <v>11.9</v>
      </c>
      <c r="AH12">
        <f>結果一覧!G59</f>
        <v>12.6</v>
      </c>
    </row>
    <row r="13" spans="1:34" x14ac:dyDescent="0.15">
      <c r="A13" s="1">
        <v>10</v>
      </c>
      <c r="B13">
        <f>結果一覧!C12</f>
        <v>7.21</v>
      </c>
      <c r="E13">
        <f>結果一覧!F12</f>
        <v>5.72</v>
      </c>
      <c r="H13" s="1">
        <v>10</v>
      </c>
      <c r="I13">
        <f>結果一覧!C24</f>
        <v>41.09</v>
      </c>
      <c r="L13">
        <f>結果一覧!F24</f>
        <v>28.47</v>
      </c>
      <c r="O13" s="1">
        <v>10</v>
      </c>
      <c r="P13">
        <f>結果一覧!C36</f>
        <v>51.72</v>
      </c>
      <c r="S13">
        <f>結果一覧!F36</f>
        <v>33.880000000000003</v>
      </c>
      <c r="V13" s="1">
        <v>10</v>
      </c>
      <c r="W13">
        <f>結果一覧!C48</f>
        <v>23.83</v>
      </c>
      <c r="Z13">
        <f>結果一覧!F48</f>
        <v>14.14</v>
      </c>
      <c r="AC13" s="1">
        <v>10</v>
      </c>
      <c r="AD13">
        <f>結果一覧!C60</f>
        <v>6.58</v>
      </c>
      <c r="AG13">
        <f>結果一覧!F60</f>
        <v>5.72</v>
      </c>
    </row>
    <row r="14" spans="1:34" x14ac:dyDescent="0.15">
      <c r="A14" s="1">
        <v>11</v>
      </c>
      <c r="B14">
        <f>結果一覧!C13</f>
        <v>8.4</v>
      </c>
      <c r="D14">
        <f>結果一覧!E13</f>
        <v>8.3000000000000007</v>
      </c>
      <c r="F14">
        <f>結果一覧!G13</f>
        <v>8.3800000000000008</v>
      </c>
      <c r="H14" s="1">
        <v>11</v>
      </c>
      <c r="I14">
        <f>結果一覧!C25</f>
        <v>31.7</v>
      </c>
      <c r="K14">
        <f>結果一覧!E25</f>
        <v>36.1</v>
      </c>
      <c r="M14">
        <f>結果一覧!G25</f>
        <v>34.299999999999997</v>
      </c>
      <c r="O14" s="1">
        <v>11</v>
      </c>
      <c r="P14">
        <f>結果一覧!C37</f>
        <v>46.9</v>
      </c>
      <c r="R14">
        <f>結果一覧!E37</f>
        <v>54.7</v>
      </c>
      <c r="T14">
        <f>結果一覧!G37</f>
        <v>57</v>
      </c>
      <c r="V14" s="1">
        <v>11</v>
      </c>
      <c r="W14">
        <f>結果一覧!C49</f>
        <v>11.5</v>
      </c>
      <c r="Y14">
        <f>結果一覧!E49</f>
        <v>18</v>
      </c>
      <c r="AA14">
        <f>結果一覧!G49</f>
        <v>19</v>
      </c>
      <c r="AC14" s="1">
        <v>11</v>
      </c>
      <c r="AD14">
        <f>結果一覧!C61</f>
        <v>12</v>
      </c>
      <c r="AF14">
        <f>結果一覧!E61</f>
        <v>11.1</v>
      </c>
      <c r="AH14">
        <f>結果一覧!G61</f>
        <v>9.8000000000000007</v>
      </c>
    </row>
    <row r="15" spans="1:34" x14ac:dyDescent="0.15">
      <c r="A15" s="1"/>
      <c r="H15" s="1"/>
      <c r="O15" s="1"/>
      <c r="V15" s="1"/>
      <c r="AC15" s="1"/>
    </row>
    <row r="16" spans="1:34" x14ac:dyDescent="0.15">
      <c r="A16" s="1" t="s">
        <v>0</v>
      </c>
      <c r="B16">
        <f>COUNT(B4:B14)</f>
        <v>11</v>
      </c>
      <c r="C16">
        <f>COUNT(C4:C14)</f>
        <v>5</v>
      </c>
      <c r="D16">
        <f>COUNT(D4:D14)</f>
        <v>5</v>
      </c>
      <c r="E16">
        <f>COUNT(E4:E14)</f>
        <v>6</v>
      </c>
      <c r="F16">
        <f>COUNT(F4:F14)</f>
        <v>5</v>
      </c>
      <c r="H16" s="1" t="s">
        <v>0</v>
      </c>
      <c r="I16">
        <f>COUNT(I4:I14)</f>
        <v>11</v>
      </c>
      <c r="J16">
        <f>COUNT(J4:J14)</f>
        <v>5</v>
      </c>
      <c r="K16">
        <f t="shared" ref="K16:M16" si="0">COUNT(K4:K14)</f>
        <v>5</v>
      </c>
      <c r="L16">
        <f t="shared" si="0"/>
        <v>6</v>
      </c>
      <c r="M16">
        <f t="shared" si="0"/>
        <v>5</v>
      </c>
      <c r="O16" s="1" t="s">
        <v>0</v>
      </c>
      <c r="P16">
        <f>COUNT(P4:P14)</f>
        <v>11</v>
      </c>
      <c r="Q16">
        <f>COUNT(Q4:Q14)</f>
        <v>5</v>
      </c>
      <c r="R16">
        <f>COUNT(R4:R14)</f>
        <v>5</v>
      </c>
      <c r="S16">
        <f>COUNT(S4:S14)</f>
        <v>6</v>
      </c>
      <c r="T16">
        <f>COUNT(T4:T14)</f>
        <v>5</v>
      </c>
      <c r="V16" s="1" t="s">
        <v>0</v>
      </c>
      <c r="W16">
        <f>COUNT(W4:W14)</f>
        <v>11</v>
      </c>
      <c r="X16">
        <f>COUNT(X4:X14)</f>
        <v>5</v>
      </c>
      <c r="Y16">
        <f>COUNT(Y4:Y14)</f>
        <v>5</v>
      </c>
      <c r="Z16">
        <f>COUNT(Z4:Z14)</f>
        <v>6</v>
      </c>
      <c r="AA16">
        <f>COUNT(AA4:AA14)</f>
        <v>5</v>
      </c>
      <c r="AC16" s="1" t="s">
        <v>0</v>
      </c>
      <c r="AD16">
        <f>COUNT(AD4:AD14)</f>
        <v>11</v>
      </c>
      <c r="AE16">
        <f>COUNT(AE4:AE14)</f>
        <v>5</v>
      </c>
      <c r="AF16">
        <f>COUNT(AF4:AF14)</f>
        <v>5</v>
      </c>
      <c r="AG16">
        <f>COUNT(AG4:AG14)</f>
        <v>6</v>
      </c>
      <c r="AH16">
        <f>COUNT(AH4:AH14)</f>
        <v>5</v>
      </c>
    </row>
    <row r="17" spans="1:34" x14ac:dyDescent="0.15">
      <c r="A17" s="1" t="s">
        <v>1</v>
      </c>
      <c r="B17">
        <f>AVERAGE(B4:B14)</f>
        <v>9.6263636363636369</v>
      </c>
      <c r="C17">
        <f>AVERAGE(C4:C14)</f>
        <v>9.4980000000000011</v>
      </c>
      <c r="D17">
        <f>AVERAGE(D4:D14)</f>
        <v>9.2268000000000008</v>
      </c>
      <c r="E17">
        <f>AVERAGE(E4:E14)</f>
        <v>9.0449999999999999</v>
      </c>
      <c r="F17">
        <f>AVERAGE(F4:F14)</f>
        <v>9.1380000000000017</v>
      </c>
      <c r="H17" s="1" t="s">
        <v>1</v>
      </c>
      <c r="I17">
        <f>AVERAGE(I4:I14)</f>
        <v>45.717272727272729</v>
      </c>
      <c r="J17">
        <f>AVERAGE(J4:J14)</f>
        <v>35.58</v>
      </c>
      <c r="K17">
        <f>AVERAGE(K4:K14)</f>
        <v>46.26</v>
      </c>
      <c r="L17">
        <f>AVERAGE(L4:L14)</f>
        <v>35.801666666666662</v>
      </c>
      <c r="M17">
        <f>AVERAGE(M4:M14)</f>
        <v>44.656000000000006</v>
      </c>
      <c r="O17" s="1" t="s">
        <v>1</v>
      </c>
      <c r="P17">
        <f>AVERAGE(P4:P14)</f>
        <v>62.93363636363636</v>
      </c>
      <c r="Q17">
        <f>AVERAGE(Q4:Q14)</f>
        <v>53.120000000000005</v>
      </c>
      <c r="R17">
        <f>AVERAGE(R4:R14)</f>
        <v>58.94</v>
      </c>
      <c r="S17">
        <f>AVERAGE(S4:S14)</f>
        <v>46.238333333333344</v>
      </c>
      <c r="T17">
        <f>AVERAGE(T4:T14)</f>
        <v>60.144000000000005</v>
      </c>
      <c r="V17" s="1" t="s">
        <v>1</v>
      </c>
      <c r="W17">
        <f>AVERAGE(W4:W14)</f>
        <v>23.262</v>
      </c>
      <c r="X17">
        <f>AVERAGE(X4:X14)</f>
        <v>13.845999999999998</v>
      </c>
      <c r="Y17">
        <f>AVERAGE(Y4:Y14)</f>
        <v>17.240000000000002</v>
      </c>
      <c r="Z17">
        <f>AVERAGE(Z4:Z14)</f>
        <v>13.916833333333331</v>
      </c>
      <c r="AA17">
        <f>AVERAGE(AA4:AA14)</f>
        <v>20.033800000000003</v>
      </c>
      <c r="AC17" s="1" t="s">
        <v>1</v>
      </c>
      <c r="AD17">
        <f>AVERAGE(AD4:AD14)</f>
        <v>9.9863636363636363</v>
      </c>
      <c r="AE17">
        <f>AVERAGE(AE4:AE14)</f>
        <v>10.977999999999998</v>
      </c>
      <c r="AF17">
        <f>AVERAGE(AF4:AF14)</f>
        <v>10.364000000000001</v>
      </c>
      <c r="AG17">
        <f>AVERAGE(AG4:AG14)</f>
        <v>10.298333333333334</v>
      </c>
      <c r="AH17">
        <f>AVERAGE(AH4:AH14)</f>
        <v>11.070000000000002</v>
      </c>
    </row>
    <row r="18" spans="1:34" x14ac:dyDescent="0.15">
      <c r="A18" s="1" t="s">
        <v>2</v>
      </c>
      <c r="B18">
        <f>STDEV(B4:B14)</f>
        <v>1.7554217312501994</v>
      </c>
      <c r="C18">
        <f>STDEV(C4:C14)</f>
        <v>0.99698044113212148</v>
      </c>
      <c r="D18">
        <f>STDEV(D4:D14)</f>
        <v>1.6395002897224475</v>
      </c>
      <c r="E18">
        <f>STDEV(E4:E14)</f>
        <v>1.8884040881125028</v>
      </c>
      <c r="F18">
        <f>STDEV(F4:F14)</f>
        <v>2.1735500914402666</v>
      </c>
      <c r="H18" s="1" t="s">
        <v>2</v>
      </c>
      <c r="I18">
        <f>STDEV(I4:I14)</f>
        <v>10.51589567360676</v>
      </c>
      <c r="J18">
        <f>STDEV(J4:J14)</f>
        <v>4.2310755133890066</v>
      </c>
      <c r="K18">
        <f>STDEV(K4:K14)</f>
        <v>8.8714711294125532</v>
      </c>
      <c r="L18">
        <f>STDEV(L4:L14)</f>
        <v>4.0087076055341182</v>
      </c>
      <c r="M18">
        <f>STDEV(M4:M14)</f>
        <v>8.4148131292381709</v>
      </c>
      <c r="O18" s="1" t="s">
        <v>2</v>
      </c>
      <c r="P18">
        <f>STDEV(P4:P14)</f>
        <v>10.033201156886374</v>
      </c>
      <c r="Q18">
        <f>STDEV(Q4:Q14)</f>
        <v>1.5943650773897438</v>
      </c>
      <c r="R18">
        <f>STDEV(R4:R14)</f>
        <v>6.076018433151761</v>
      </c>
      <c r="S18">
        <f>STDEV(S4:S14)</f>
        <v>6.4717120352087116</v>
      </c>
      <c r="T18">
        <f>STDEV(T4:T14)</f>
        <v>4.0257831536236539</v>
      </c>
      <c r="V18" s="1" t="s">
        <v>2</v>
      </c>
      <c r="W18">
        <f>STDEV(W4:W14)</f>
        <v>8.4705815620888707</v>
      </c>
      <c r="X18">
        <f>STDEV(X4:X14)</f>
        <v>3.2829986293021882</v>
      </c>
      <c r="Y18">
        <f>STDEV(Y4:Y14)</f>
        <v>5.1877740891445878</v>
      </c>
      <c r="Z18">
        <f>STDEV(Z4:Z14)</f>
        <v>1.2437797902629979</v>
      </c>
      <c r="AA18">
        <f>STDEV(AA4:AA14)</f>
        <v>1.7366384770584813</v>
      </c>
      <c r="AC18" s="1" t="s">
        <v>2</v>
      </c>
      <c r="AD18">
        <f>STDEV(AD4:AD14)</f>
        <v>3.7431384498232854</v>
      </c>
      <c r="AE18">
        <f>STDEV(AE4:AE14)</f>
        <v>1.1605688260503983</v>
      </c>
      <c r="AF18">
        <f>STDEV(AF4:AF14)</f>
        <v>1.4310415787111121</v>
      </c>
      <c r="AG18">
        <f>STDEV(AG4:AG14)</f>
        <v>2.4312171163157439</v>
      </c>
      <c r="AH18">
        <f>STDEV(AH4:AH14)</f>
        <v>1.2856515857727395</v>
      </c>
    </row>
    <row r="19" spans="1:34" x14ac:dyDescent="0.15">
      <c r="A19" s="1"/>
      <c r="H19" s="1"/>
      <c r="O19" s="1"/>
      <c r="V19" s="1"/>
      <c r="AC19" s="1"/>
    </row>
    <row r="20" spans="1:34" x14ac:dyDescent="0.15">
      <c r="A20" s="1" t="s">
        <v>9</v>
      </c>
      <c r="B20">
        <f>B18*B18/B16</f>
        <v>0.28013685950413159</v>
      </c>
      <c r="C20">
        <f>C18*C18/C16</f>
        <v>0.19879399999999992</v>
      </c>
      <c r="D20">
        <f t="shared" ref="D20:F20" si="1">D18*D18/D16</f>
        <v>0.53759223999999795</v>
      </c>
      <c r="E20">
        <f t="shared" si="1"/>
        <v>0.59434500000000223</v>
      </c>
      <c r="F20">
        <f t="shared" si="1"/>
        <v>0.94486399999999815</v>
      </c>
      <c r="H20" s="1" t="s">
        <v>9</v>
      </c>
      <c r="I20">
        <f>I18*I18/I16</f>
        <v>10.053096528925581</v>
      </c>
      <c r="J20">
        <f>J18*J18/J16</f>
        <v>3.5804000000000089</v>
      </c>
      <c r="K20">
        <f t="shared" ref="K20:L20" si="2">K18*K18/K16</f>
        <v>15.740600000000089</v>
      </c>
      <c r="L20">
        <f t="shared" si="2"/>
        <v>2.678289444444514</v>
      </c>
      <c r="M20">
        <f>M18*M18/M16</f>
        <v>14.161815999999821</v>
      </c>
      <c r="O20" s="1" t="s">
        <v>9</v>
      </c>
      <c r="P20">
        <f>P18*P18/P16</f>
        <v>9.1513750413223693</v>
      </c>
      <c r="Q20">
        <f>Q18*Q18/Q16</f>
        <v>0.50840000000000074</v>
      </c>
      <c r="R20">
        <f t="shared" ref="R20:T20" si="3">R18*R18/R16</f>
        <v>7.3835999999999959</v>
      </c>
      <c r="S20">
        <f t="shared" si="3"/>
        <v>6.9805094444442135</v>
      </c>
      <c r="T20">
        <f t="shared" si="3"/>
        <v>3.2413860000000021</v>
      </c>
      <c r="V20" s="1" t="s">
        <v>9</v>
      </c>
      <c r="W20">
        <f>W18*W18/W16</f>
        <v>6.5227956363636306</v>
      </c>
      <c r="X20">
        <f>X18*X18/X16</f>
        <v>2.1556160000000095</v>
      </c>
      <c r="Y20">
        <f t="shared" ref="Y20:AA20" si="4">Y18*Y18/Y16</f>
        <v>5.3825999999999912</v>
      </c>
      <c r="Z20">
        <f t="shared" si="4"/>
        <v>0.25783136111111116</v>
      </c>
      <c r="AA20">
        <f t="shared" si="4"/>
        <v>0.60318264000000021</v>
      </c>
      <c r="AC20" s="1" t="s">
        <v>9</v>
      </c>
      <c r="AD20">
        <f>AD18*AD18/AD16</f>
        <v>1.2737350413223152</v>
      </c>
      <c r="AE20">
        <f>AE18*AE18/AE16</f>
        <v>0.26938399999999996</v>
      </c>
      <c r="AF20">
        <f t="shared" ref="AF20:AH20" si="5">AF18*AF18/AF16</f>
        <v>0.40957599999999844</v>
      </c>
      <c r="AG20">
        <f t="shared" si="5"/>
        <v>0.98513611111110688</v>
      </c>
      <c r="AH20">
        <f t="shared" si="5"/>
        <v>0.33057999999999199</v>
      </c>
    </row>
    <row r="21" spans="1:34" x14ac:dyDescent="0.15">
      <c r="A21" s="1"/>
      <c r="H21" s="1"/>
      <c r="O21" s="1"/>
      <c r="V21" s="1"/>
      <c r="AC21" s="1"/>
    </row>
    <row r="22" spans="1:34" x14ac:dyDescent="0.15">
      <c r="A22" s="1" t="s">
        <v>10</v>
      </c>
      <c r="C22">
        <f>($B17-C17)/SQRT($B20+C20)</f>
        <v>0.18548363608057933</v>
      </c>
      <c r="D22">
        <f t="shared" ref="D22:E22" si="6">($B17-D17)/SQRT($B20+D20)</f>
        <v>0.44185648211678669</v>
      </c>
      <c r="E22">
        <f t="shared" si="6"/>
        <v>0.62168796663614634</v>
      </c>
      <c r="F22">
        <f>($B17-F17)/SQRT($B20+F20)</f>
        <v>0.44124025015109053</v>
      </c>
      <c r="H22" s="1" t="s">
        <v>10</v>
      </c>
      <c r="J22">
        <f>($I17-J17)/SQRT($I20+J20)</f>
        <v>2.7454750713004068</v>
      </c>
      <c r="K22">
        <f t="shared" ref="K22:L22" si="7">($I17-K17)/SQRT($I20+K20)</f>
        <v>-0.10686238261052244</v>
      </c>
      <c r="L22">
        <f t="shared" si="7"/>
        <v>2.7789544091048608</v>
      </c>
      <c r="M22">
        <f>($I17-M17)/SQRT($I20+M20)</f>
        <v>0.21566792084581124</v>
      </c>
      <c r="O22" s="1" t="s">
        <v>10</v>
      </c>
      <c r="Q22">
        <f>($P17-Q17)/SQRT($P20+Q20)</f>
        <v>3.1575225091626562</v>
      </c>
      <c r="R22">
        <f t="shared" ref="R22:T22" si="8">($P17-R17)/SQRT($P20+R20)</f>
        <v>0.98212495500079966</v>
      </c>
      <c r="S22">
        <f t="shared" si="8"/>
        <v>4.156729411850332</v>
      </c>
      <c r="T22">
        <f t="shared" si="8"/>
        <v>0.79243483332801934</v>
      </c>
      <c r="V22" s="1" t="s">
        <v>10</v>
      </c>
      <c r="X22">
        <f>($W17-X17)/SQRT($W20+X20)</f>
        <v>3.196291110343108</v>
      </c>
      <c r="Y22">
        <f>($W17-Y17)/SQRT($W20+Y20)</f>
        <v>1.7452949618892564</v>
      </c>
      <c r="Z22">
        <f t="shared" ref="Z22:AA22" si="9">($W17-Z17)/SQRT($W20+Z20)</f>
        <v>3.5888236977281358</v>
      </c>
      <c r="AA22">
        <f t="shared" si="9"/>
        <v>1.2093115092170987</v>
      </c>
      <c r="AC22" s="1" t="s">
        <v>10</v>
      </c>
      <c r="AE22">
        <f>($AD17-AE17)/SQRT($AD20+AE20)</f>
        <v>-0.79827536857660386</v>
      </c>
      <c r="AF22">
        <f t="shared" ref="AF22:AH22" si="10">($AD17-AF17)/SQRT($AD20+AF20)</f>
        <v>-0.29106609610486534</v>
      </c>
      <c r="AG22">
        <f t="shared" si="10"/>
        <v>-0.20757100186075517</v>
      </c>
      <c r="AH22">
        <f t="shared" si="10"/>
        <v>-0.85553689381255882</v>
      </c>
    </row>
    <row r="23" spans="1:34" x14ac:dyDescent="0.15">
      <c r="A23" s="1" t="s">
        <v>3</v>
      </c>
      <c r="C23">
        <f>($B20+C20)^2/(($B20*$B20/($B16-1))+(C20*C20/(C16-1)))</f>
        <v>12.938974976978566</v>
      </c>
      <c r="D23">
        <f t="shared" ref="D23:F23" si="11">($B20+D20)^2/(($B20*$B20/($B16-1))+(D20*D20/(D16-1)))</f>
        <v>8.3481780310303009</v>
      </c>
      <c r="E23">
        <f t="shared" si="11"/>
        <v>9.7420266870034009</v>
      </c>
      <c r="F23">
        <f t="shared" si="11"/>
        <v>6.4951060856763618</v>
      </c>
      <c r="H23" s="1" t="s">
        <v>3</v>
      </c>
      <c r="J23">
        <f>($I20+J20)^2/(($I20*$I20/($I16-1))+(J20*J20/(J16-1)))</f>
        <v>13.9635011583155</v>
      </c>
      <c r="K23">
        <f t="shared" ref="K23:L23" si="12">($I20+K20)^2/(($I20*$I20/($I16-1))+(K20*K20/(K16-1)))</f>
        <v>9.234314404744536</v>
      </c>
      <c r="L23">
        <f t="shared" si="12"/>
        <v>14.044404944912209</v>
      </c>
      <c r="M23">
        <f>($I20+M20)^2/(($I20*$I20/($I16-1))+(M20*M20/(M16-1)))</f>
        <v>9.7328384724289485</v>
      </c>
      <c r="O23" s="1" t="s">
        <v>3</v>
      </c>
      <c r="Q23">
        <f>($P20+Q20)^2/(($P20*$P20/($P16-1))+(Q20*Q20/(Q16-1)))</f>
        <v>11.056642539142731</v>
      </c>
      <c r="R23">
        <f t="shared" ref="R23:S23" si="13">($P20+R20)^2/(($P20*$P20/($P16-1))+(R20*R20/(R16-1)))</f>
        <v>12.425172204535812</v>
      </c>
      <c r="S23">
        <f t="shared" si="13"/>
        <v>14.361690656391849</v>
      </c>
      <c r="T23">
        <f>($P20+T20)^2/(($P20*$P20/($P16-1))+(T20*T20/(T16-1)))</f>
        <v>13.960073655153794</v>
      </c>
      <c r="V23" s="1" t="s">
        <v>3</v>
      </c>
      <c r="X23">
        <f>($W20+X20)^2/(($W20*$W20/($W16-1))+(X20*X20/(X16-1)))</f>
        <v>13.905072579889694</v>
      </c>
      <c r="Y23">
        <f t="shared" ref="Y23:AA23" si="14">($W20+Y20)^2/(($W20*$W20/($W16-1))+(Y20*Y20/(Y16-1)))</f>
        <v>12.327459808154947</v>
      </c>
      <c r="Z23">
        <f>($W20+Z20)^2/(($W20*$W20/($W16-1))+(Z20*Z20/(Z16-1)))</f>
        <v>10.772516327464936</v>
      </c>
      <c r="AA23">
        <f t="shared" si="14"/>
        <v>11.6851658548419</v>
      </c>
      <c r="AC23" s="1" t="s">
        <v>3</v>
      </c>
      <c r="AE23">
        <f>($AD20+AE20)^2/(($AD20*$AD20/($AD16-1))+(AE20*AE20/(AE16-1)))</f>
        <v>13.200962259025408</v>
      </c>
      <c r="AF23">
        <f t="shared" ref="AF23:AH23" si="15">($AD20+AF20)^2/(($AD20*$AD20/($AD16-1))+(AF20*AF20/(AF16-1)))</f>
        <v>13.877758631614116</v>
      </c>
      <c r="AG23">
        <f t="shared" si="15"/>
        <v>14.319237557454628</v>
      </c>
      <c r="AH23">
        <f t="shared" si="15"/>
        <v>13.577837139053322</v>
      </c>
    </row>
    <row r="24" spans="1:34" x14ac:dyDescent="0.15">
      <c r="A24" s="1" t="s">
        <v>4</v>
      </c>
      <c r="C24">
        <f>ROUND(C23,0)</f>
        <v>13</v>
      </c>
      <c r="D24">
        <f t="shared" ref="D24:F24" si="16">ROUND(D23,0)</f>
        <v>8</v>
      </c>
      <c r="E24">
        <f t="shared" si="16"/>
        <v>10</v>
      </c>
      <c r="F24">
        <f t="shared" si="16"/>
        <v>6</v>
      </c>
      <c r="H24" s="1" t="s">
        <v>4</v>
      </c>
      <c r="J24">
        <f>ROUND(J23,0)</f>
        <v>14</v>
      </c>
      <c r="K24">
        <f t="shared" ref="K24:L24" si="17">ROUND(K23,0)</f>
        <v>9</v>
      </c>
      <c r="L24">
        <f t="shared" si="17"/>
        <v>14</v>
      </c>
      <c r="M24">
        <f>ROUND(M23,0)</f>
        <v>10</v>
      </c>
      <c r="O24" s="1" t="s">
        <v>4</v>
      </c>
      <c r="Q24">
        <f>ROUND(Q23,0)</f>
        <v>11</v>
      </c>
      <c r="R24">
        <f t="shared" ref="R24:T24" si="18">ROUND(R23,0)</f>
        <v>12</v>
      </c>
      <c r="S24">
        <f t="shared" si="18"/>
        <v>14</v>
      </c>
      <c r="T24">
        <f t="shared" si="18"/>
        <v>14</v>
      </c>
      <c r="V24" s="1" t="s">
        <v>4</v>
      </c>
      <c r="X24">
        <f>ROUND(X23,0)</f>
        <v>14</v>
      </c>
      <c r="Y24">
        <f t="shared" ref="Y24:AA24" si="19">ROUND(Y23,0)</f>
        <v>12</v>
      </c>
      <c r="Z24">
        <f>ROUND(Z23,0)</f>
        <v>11</v>
      </c>
      <c r="AA24">
        <f t="shared" si="19"/>
        <v>12</v>
      </c>
      <c r="AC24" s="1" t="s">
        <v>4</v>
      </c>
      <c r="AE24">
        <f>ROUND(AE23,0)</f>
        <v>13</v>
      </c>
      <c r="AF24">
        <f t="shared" ref="AF24:AH24" si="20">ROUND(AF23,0)</f>
        <v>14</v>
      </c>
      <c r="AG24">
        <f t="shared" si="20"/>
        <v>14</v>
      </c>
      <c r="AH24">
        <f t="shared" si="20"/>
        <v>14</v>
      </c>
    </row>
    <row r="25" spans="1:34" x14ac:dyDescent="0.15">
      <c r="A25" s="1"/>
      <c r="H25" s="1"/>
      <c r="O25" s="1"/>
      <c r="V25" s="1"/>
      <c r="AC25" s="1"/>
    </row>
    <row r="26" spans="1:34" x14ac:dyDescent="0.15">
      <c r="A26" s="2" t="s">
        <v>5</v>
      </c>
      <c r="H26" s="2" t="s">
        <v>5</v>
      </c>
      <c r="O26" s="2" t="s">
        <v>5</v>
      </c>
      <c r="V26" s="2" t="s">
        <v>5</v>
      </c>
      <c r="AC26" s="2" t="s">
        <v>5</v>
      </c>
    </row>
    <row r="27" spans="1:34" x14ac:dyDescent="0.15">
      <c r="A27" s="1" t="s">
        <v>11</v>
      </c>
      <c r="C27">
        <v>5</v>
      </c>
      <c r="D27">
        <v>5</v>
      </c>
      <c r="E27">
        <v>5</v>
      </c>
      <c r="F27">
        <v>5</v>
      </c>
      <c r="H27" s="1" t="s">
        <v>11</v>
      </c>
      <c r="J27">
        <v>5</v>
      </c>
      <c r="K27">
        <v>5</v>
      </c>
      <c r="L27">
        <v>5</v>
      </c>
      <c r="M27">
        <v>5</v>
      </c>
      <c r="O27" s="1" t="s">
        <v>11</v>
      </c>
      <c r="Q27">
        <v>5</v>
      </c>
      <c r="R27">
        <v>5</v>
      </c>
      <c r="S27">
        <v>5</v>
      </c>
      <c r="T27">
        <v>5</v>
      </c>
      <c r="V27" s="1" t="s">
        <v>11</v>
      </c>
      <c r="X27">
        <v>5</v>
      </c>
      <c r="Y27">
        <v>5</v>
      </c>
      <c r="Z27">
        <v>5</v>
      </c>
      <c r="AA27">
        <v>5</v>
      </c>
      <c r="AC27" s="1" t="s">
        <v>11</v>
      </c>
      <c r="AE27">
        <v>5</v>
      </c>
      <c r="AF27">
        <v>5</v>
      </c>
      <c r="AG27">
        <v>5</v>
      </c>
      <c r="AH27">
        <v>5</v>
      </c>
    </row>
    <row r="28" spans="1:34" x14ac:dyDescent="0.15">
      <c r="A28" s="1" t="s">
        <v>6</v>
      </c>
      <c r="C28">
        <f>TINV(C27/100,C24)</f>
        <v>2.1603686564627926</v>
      </c>
      <c r="D28">
        <f t="shared" ref="D28:F28" si="21">TINV(D27/100,D24)</f>
        <v>2.3060041352041671</v>
      </c>
      <c r="E28">
        <f t="shared" si="21"/>
        <v>2.2281388519862744</v>
      </c>
      <c r="F28">
        <f t="shared" si="21"/>
        <v>2.4469118511449697</v>
      </c>
      <c r="H28" s="1" t="s">
        <v>6</v>
      </c>
      <c r="J28">
        <f>TINV(J27/100,J24)</f>
        <v>2.1447866879178044</v>
      </c>
      <c r="K28">
        <f t="shared" ref="K28:L28" si="22">TINV(K27/100,K24)</f>
        <v>2.2621571627982053</v>
      </c>
      <c r="L28">
        <f t="shared" si="22"/>
        <v>2.1447866879178044</v>
      </c>
      <c r="M28">
        <f>TINV(M27/100,M24)</f>
        <v>2.2281388519862744</v>
      </c>
      <c r="O28" s="1" t="s">
        <v>6</v>
      </c>
      <c r="Q28">
        <f>TINV(Q27/100,Q24)</f>
        <v>2.2009851600916384</v>
      </c>
      <c r="R28">
        <f t="shared" ref="R28:T28" si="23">TINV(R27/100,R24)</f>
        <v>2.1788128296672284</v>
      </c>
      <c r="S28">
        <f t="shared" si="23"/>
        <v>2.1447866879178044</v>
      </c>
      <c r="T28">
        <f t="shared" si="23"/>
        <v>2.1447866879178044</v>
      </c>
      <c r="V28" s="1" t="s">
        <v>6</v>
      </c>
      <c r="X28">
        <f>TINV(X27/100,X24)</f>
        <v>2.1447866879178044</v>
      </c>
      <c r="Y28">
        <f t="shared" ref="Y28:AA28" si="24">TINV(Y27/100,Y24)</f>
        <v>2.1788128296672284</v>
      </c>
      <c r="Z28">
        <f>TINV(Z27/100,Z24)</f>
        <v>2.2009851600916384</v>
      </c>
      <c r="AA28">
        <f t="shared" si="24"/>
        <v>2.1788128296672284</v>
      </c>
      <c r="AC28" s="1" t="s">
        <v>6</v>
      </c>
      <c r="AE28">
        <f>TINV(AE27/100,AE24)</f>
        <v>2.1603686564627926</v>
      </c>
      <c r="AF28">
        <f t="shared" ref="AF28:AH28" si="25">TINV(AF27/100,AF24)</f>
        <v>2.1447866879178044</v>
      </c>
      <c r="AG28">
        <f t="shared" si="25"/>
        <v>2.1447866879178044</v>
      </c>
      <c r="AH28">
        <f t="shared" si="25"/>
        <v>2.1447866879178044</v>
      </c>
    </row>
    <row r="29" spans="1:34" x14ac:dyDescent="0.15">
      <c r="A29" s="1" t="s">
        <v>7</v>
      </c>
      <c r="C29" t="str">
        <f>IF(ABS(C22)&gt;=C28,"仮説棄却","棄却しない")</f>
        <v>棄却しない</v>
      </c>
      <c r="D29" t="str">
        <f t="shared" ref="D29:F29" si="26">IF(ABS(D22)&gt;=D28,"仮説棄却","棄却しない")</f>
        <v>棄却しない</v>
      </c>
      <c r="E29" t="str">
        <f t="shared" si="26"/>
        <v>棄却しない</v>
      </c>
      <c r="F29" t="str">
        <f t="shared" si="26"/>
        <v>棄却しない</v>
      </c>
      <c r="H29" s="1" t="s">
        <v>7</v>
      </c>
      <c r="J29" t="str">
        <f>IF(ABS(J22)&gt;=J28,"仮説棄却","棄却しない")</f>
        <v>仮説棄却</v>
      </c>
      <c r="K29" t="str">
        <f t="shared" ref="K29:M29" si="27">IF(ABS(K22)&gt;=K28,"仮説棄却","棄却しない")</f>
        <v>棄却しない</v>
      </c>
      <c r="L29" t="str">
        <f t="shared" si="27"/>
        <v>仮説棄却</v>
      </c>
      <c r="M29" t="str">
        <f t="shared" si="27"/>
        <v>棄却しない</v>
      </c>
      <c r="O29" s="1" t="s">
        <v>7</v>
      </c>
      <c r="Q29" t="str">
        <f>IF(ABS(Q22)&gt;=Q28,"仮説棄却","棄却しない")</f>
        <v>仮説棄却</v>
      </c>
      <c r="R29" t="str">
        <f t="shared" ref="R29:T29" si="28">IF(ABS(R22)&gt;=R28,"仮説棄却","棄却しない")</f>
        <v>棄却しない</v>
      </c>
      <c r="S29" t="str">
        <f t="shared" si="28"/>
        <v>仮説棄却</v>
      </c>
      <c r="T29" t="str">
        <f t="shared" si="28"/>
        <v>棄却しない</v>
      </c>
      <c r="V29" s="1" t="s">
        <v>7</v>
      </c>
      <c r="X29" t="str">
        <f>IF(ABS(X22)&gt;=X28,"仮説棄却","棄却しない")</f>
        <v>仮説棄却</v>
      </c>
      <c r="Y29" t="str">
        <f t="shared" ref="Y29:Z29" si="29">IF(ABS(Y22)&gt;=Y28,"仮説棄却","棄却しない")</f>
        <v>棄却しない</v>
      </c>
      <c r="Z29" t="str">
        <f t="shared" si="29"/>
        <v>仮説棄却</v>
      </c>
      <c r="AA29" t="str">
        <f>IF(ABS(AA22)&gt;=AA28,"仮説棄却","棄却しない")</f>
        <v>棄却しない</v>
      </c>
      <c r="AC29" s="1" t="s">
        <v>7</v>
      </c>
      <c r="AE29" t="str">
        <f>IF(ABS(AE22)&gt;=AE28,"仮説棄却","棄却しない")</f>
        <v>棄却しない</v>
      </c>
      <c r="AF29" t="str">
        <f t="shared" ref="AF29:AH29" si="30">IF(ABS(AF22)&gt;=AF28,"仮説棄却","棄却しない")</f>
        <v>棄却しない</v>
      </c>
      <c r="AG29" t="str">
        <f t="shared" si="30"/>
        <v>棄却しない</v>
      </c>
      <c r="AH29" t="str">
        <f t="shared" si="30"/>
        <v>棄却しない</v>
      </c>
    </row>
    <row r="30" spans="1:34" x14ac:dyDescent="0.15">
      <c r="A30" s="1" t="s">
        <v>8</v>
      </c>
      <c r="C30" t="str">
        <f>IF(ABS(C22)&gt;=C28,"(差はある)","(差はない)")</f>
        <v>(差はない)</v>
      </c>
      <c r="D30" t="str">
        <f t="shared" ref="D30:F30" si="31">IF(ABS(D22)&gt;=D28,"(差はある)","(差はない)")</f>
        <v>(差はない)</v>
      </c>
      <c r="E30" t="str">
        <f t="shared" si="31"/>
        <v>(差はない)</v>
      </c>
      <c r="F30" t="str">
        <f t="shared" si="31"/>
        <v>(差はない)</v>
      </c>
      <c r="H30" s="1" t="s">
        <v>8</v>
      </c>
      <c r="J30" t="str">
        <f>IF(ABS(J22)&gt;=J28,"(差はある)","(差はない)")</f>
        <v>(差はある)</v>
      </c>
      <c r="K30" t="str">
        <f t="shared" ref="K30:M30" si="32">IF(ABS(K22)&gt;=K28,"(差はある)","(差はない)")</f>
        <v>(差はない)</v>
      </c>
      <c r="L30" t="str">
        <f t="shared" si="32"/>
        <v>(差はある)</v>
      </c>
      <c r="M30" t="str">
        <f t="shared" si="32"/>
        <v>(差はない)</v>
      </c>
      <c r="O30" s="1" t="s">
        <v>8</v>
      </c>
      <c r="Q30" t="str">
        <f>IF(ABS(Q22)&gt;=Q28,"(差はある)","(差はない)")</f>
        <v>(差はある)</v>
      </c>
      <c r="R30" t="str">
        <f t="shared" ref="R30:T30" si="33">IF(ABS(R22)&gt;=R28,"(差はある)","(差はない)")</f>
        <v>(差はない)</v>
      </c>
      <c r="S30" t="str">
        <f t="shared" si="33"/>
        <v>(差はある)</v>
      </c>
      <c r="T30" t="str">
        <f t="shared" si="33"/>
        <v>(差はない)</v>
      </c>
      <c r="V30" s="1" t="s">
        <v>8</v>
      </c>
      <c r="X30" t="str">
        <f>IF(ABS(X22)&gt;=X28,"(差はある)","(差はない)")</f>
        <v>(差はある)</v>
      </c>
      <c r="Y30" t="str">
        <f t="shared" ref="Y30:AA30" si="34">IF(ABS(Y22)&gt;=Y28,"(差はある)","(差はない)")</f>
        <v>(差はない)</v>
      </c>
      <c r="Z30" t="str">
        <f t="shared" si="34"/>
        <v>(差はある)</v>
      </c>
      <c r="AA30" t="str">
        <f t="shared" si="34"/>
        <v>(差はない)</v>
      </c>
      <c r="AC30" s="1" t="s">
        <v>8</v>
      </c>
      <c r="AE30" t="str">
        <f>IF(ABS(AE22)&gt;=AE28,"(差はある)","(差はない)")</f>
        <v>(差はない)</v>
      </c>
      <c r="AF30" t="str">
        <f t="shared" ref="AF30:AH30" si="35">IF(ABS(AF22)&gt;=AF28,"(差はある)","(差はない)")</f>
        <v>(差はない)</v>
      </c>
      <c r="AG30" t="str">
        <f t="shared" si="35"/>
        <v>(差はない)</v>
      </c>
      <c r="AH30" t="str">
        <f t="shared" si="35"/>
        <v>(差はない)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C1" workbookViewId="0">
      <selection activeCell="G44" sqref="G44"/>
    </sheetView>
  </sheetViews>
  <sheetFormatPr defaultRowHeight="13.5" x14ac:dyDescent="0.15"/>
  <sheetData>
    <row r="2" spans="1:6" x14ac:dyDescent="0.15">
      <c r="A2" t="s">
        <v>46</v>
      </c>
      <c r="B2" t="s">
        <v>37</v>
      </c>
      <c r="C2" t="s">
        <v>33</v>
      </c>
      <c r="D2" t="s">
        <v>38</v>
      </c>
      <c r="E2" t="s">
        <v>34</v>
      </c>
      <c r="F2" t="s">
        <v>35</v>
      </c>
    </row>
    <row r="3" spans="1:6" x14ac:dyDescent="0.15">
      <c r="A3" t="s">
        <v>44</v>
      </c>
      <c r="B3">
        <f>平均値の検定!B17</f>
        <v>9.6263636363636369</v>
      </c>
      <c r="C3">
        <f>平均値の検定!C17</f>
        <v>9.4980000000000011</v>
      </c>
      <c r="D3">
        <f>平均値の検定!D17</f>
        <v>9.2268000000000008</v>
      </c>
      <c r="E3">
        <f>平均値の検定!E17</f>
        <v>9.0449999999999999</v>
      </c>
      <c r="F3">
        <f>平均値の検定!F17</f>
        <v>9.1380000000000017</v>
      </c>
    </row>
    <row r="4" spans="1:6" x14ac:dyDescent="0.15">
      <c r="A4" t="s">
        <v>45</v>
      </c>
      <c r="B4">
        <f>平均値の検定!B18</f>
        <v>1.7554217312501994</v>
      </c>
      <c r="C4">
        <f>平均値の検定!C18</f>
        <v>0.99698044113212148</v>
      </c>
      <c r="D4">
        <f>平均値の検定!D18</f>
        <v>1.6395002897224475</v>
      </c>
      <c r="E4">
        <f>平均値の検定!E18</f>
        <v>1.8884040881125028</v>
      </c>
      <c r="F4">
        <f>平均値の検定!F18</f>
        <v>2.1735500914402666</v>
      </c>
    </row>
    <row r="7" spans="1:6" x14ac:dyDescent="0.15">
      <c r="A7" t="s">
        <v>47</v>
      </c>
      <c r="B7" t="s">
        <v>37</v>
      </c>
      <c r="C7" t="s">
        <v>33</v>
      </c>
      <c r="D7" t="s">
        <v>38</v>
      </c>
      <c r="E7" t="s">
        <v>34</v>
      </c>
      <c r="F7" t="s">
        <v>35</v>
      </c>
    </row>
    <row r="8" spans="1:6" x14ac:dyDescent="0.15">
      <c r="A8" t="s">
        <v>44</v>
      </c>
      <c r="B8">
        <f>平均値の検定!I17</f>
        <v>45.717272727272729</v>
      </c>
      <c r="C8">
        <f>平均値の検定!J17</f>
        <v>35.58</v>
      </c>
      <c r="D8">
        <f>平均値の検定!K17</f>
        <v>46.26</v>
      </c>
      <c r="E8">
        <f>平均値の検定!L17</f>
        <v>35.801666666666662</v>
      </c>
      <c r="F8">
        <f>平均値の検定!M17</f>
        <v>44.656000000000006</v>
      </c>
    </row>
    <row r="9" spans="1:6" x14ac:dyDescent="0.15">
      <c r="A9" t="s">
        <v>45</v>
      </c>
      <c r="B9">
        <f>平均値の検定!I18</f>
        <v>10.51589567360676</v>
      </c>
      <c r="C9">
        <f>平均値の検定!J18</f>
        <v>4.2310755133890066</v>
      </c>
      <c r="D9">
        <f>平均値の検定!K18</f>
        <v>8.8714711294125532</v>
      </c>
      <c r="E9">
        <f>平均値の検定!L18</f>
        <v>4.0087076055341182</v>
      </c>
      <c r="F9">
        <f>平均値の検定!M18</f>
        <v>8.4148131292381709</v>
      </c>
    </row>
    <row r="12" spans="1:6" x14ac:dyDescent="0.15">
      <c r="A12" t="s">
        <v>48</v>
      </c>
      <c r="B12" t="s">
        <v>37</v>
      </c>
      <c r="C12" t="s">
        <v>33</v>
      </c>
      <c r="D12" t="s">
        <v>38</v>
      </c>
      <c r="E12" t="s">
        <v>34</v>
      </c>
      <c r="F12" t="s">
        <v>35</v>
      </c>
    </row>
    <row r="13" spans="1:6" x14ac:dyDescent="0.15">
      <c r="A13" t="s">
        <v>44</v>
      </c>
      <c r="B13">
        <f>平均値の検定!P17</f>
        <v>62.93363636363636</v>
      </c>
      <c r="C13">
        <f>平均値の検定!Q17</f>
        <v>53.120000000000005</v>
      </c>
      <c r="D13">
        <f>平均値の検定!R17</f>
        <v>58.94</v>
      </c>
      <c r="E13">
        <f>平均値の検定!S17</f>
        <v>46.238333333333344</v>
      </c>
      <c r="F13">
        <f>平均値の検定!T17</f>
        <v>60.144000000000005</v>
      </c>
    </row>
    <row r="14" spans="1:6" x14ac:dyDescent="0.15">
      <c r="A14" t="s">
        <v>45</v>
      </c>
      <c r="B14">
        <f>平均値の検定!P18</f>
        <v>10.033201156886374</v>
      </c>
      <c r="C14">
        <f>平均値の検定!Q18</f>
        <v>1.5943650773897438</v>
      </c>
      <c r="D14">
        <f>平均値の検定!R18</f>
        <v>6.076018433151761</v>
      </c>
      <c r="E14">
        <f>平均値の検定!S18</f>
        <v>6.4717120352087116</v>
      </c>
      <c r="F14">
        <f>平均値の検定!T18</f>
        <v>4.0257831536236539</v>
      </c>
    </row>
    <row r="17" spans="1:6" x14ac:dyDescent="0.15">
      <c r="A17" t="s">
        <v>49</v>
      </c>
      <c r="B17" t="s">
        <v>37</v>
      </c>
      <c r="C17" t="s">
        <v>33</v>
      </c>
      <c r="D17" t="s">
        <v>38</v>
      </c>
      <c r="E17" t="s">
        <v>34</v>
      </c>
      <c r="F17" t="s">
        <v>35</v>
      </c>
    </row>
    <row r="18" spans="1:6" x14ac:dyDescent="0.15">
      <c r="A18" t="s">
        <v>44</v>
      </c>
      <c r="B18">
        <f>平均値の検定!W17</f>
        <v>23.262</v>
      </c>
      <c r="C18">
        <f>平均値の検定!X17</f>
        <v>13.845999999999998</v>
      </c>
      <c r="D18">
        <f>平均値の検定!Y17</f>
        <v>17.240000000000002</v>
      </c>
      <c r="E18">
        <f>平均値の検定!Z17</f>
        <v>13.916833333333331</v>
      </c>
      <c r="F18">
        <f>平均値の検定!AA17</f>
        <v>20.033800000000003</v>
      </c>
    </row>
    <row r="19" spans="1:6" x14ac:dyDescent="0.15">
      <c r="A19" t="s">
        <v>45</v>
      </c>
      <c r="B19">
        <f>平均値の検定!W18</f>
        <v>8.4705815620888707</v>
      </c>
      <c r="C19">
        <f>平均値の検定!X18</f>
        <v>3.2829986293021882</v>
      </c>
      <c r="D19">
        <f>平均値の検定!Y18</f>
        <v>5.1877740891445878</v>
      </c>
      <c r="E19">
        <f>平均値の検定!Z18</f>
        <v>1.2437797902629979</v>
      </c>
      <c r="F19">
        <f>平均値の検定!AA18</f>
        <v>1.7366384770584813</v>
      </c>
    </row>
    <row r="22" spans="1:6" x14ac:dyDescent="0.15">
      <c r="A22" t="s">
        <v>50</v>
      </c>
      <c r="B22" t="s">
        <v>37</v>
      </c>
      <c r="C22" t="s">
        <v>33</v>
      </c>
      <c r="D22" t="s">
        <v>38</v>
      </c>
      <c r="E22" t="s">
        <v>34</v>
      </c>
      <c r="F22" t="s">
        <v>35</v>
      </c>
    </row>
    <row r="23" spans="1:6" x14ac:dyDescent="0.15">
      <c r="A23" t="s">
        <v>44</v>
      </c>
      <c r="B23">
        <f>平均値の検定!AD17</f>
        <v>9.9863636363636363</v>
      </c>
      <c r="C23">
        <f>平均値の検定!AE17</f>
        <v>10.977999999999998</v>
      </c>
      <c r="D23">
        <f>平均値の検定!AF17</f>
        <v>10.364000000000001</v>
      </c>
      <c r="E23">
        <f>平均値の検定!AG17</f>
        <v>10.298333333333334</v>
      </c>
      <c r="F23">
        <f>平均値の検定!AH17</f>
        <v>11.070000000000002</v>
      </c>
    </row>
    <row r="24" spans="1:6" x14ac:dyDescent="0.15">
      <c r="A24" t="s">
        <v>45</v>
      </c>
      <c r="B24">
        <f>平均値の検定!AD18</f>
        <v>3.7431384498232854</v>
      </c>
      <c r="C24">
        <f>平均値の検定!AE18</f>
        <v>1.1605688260503983</v>
      </c>
      <c r="D24">
        <f>平均値の検定!AF18</f>
        <v>1.4310415787111121</v>
      </c>
      <c r="E24">
        <f>平均値の検定!AG18</f>
        <v>2.4312171163157439</v>
      </c>
      <c r="F24">
        <f>平均値の検定!AH18</f>
        <v>1.2856515857727395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接合効率</vt:lpstr>
      <vt:lpstr>結果一覧</vt:lpstr>
      <vt:lpstr>平均値の検定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Sawata</dc:creator>
  <cp:lastModifiedBy>Sawata</cp:lastModifiedBy>
  <dcterms:created xsi:type="dcterms:W3CDTF">2014-10-27T05:42:11Z</dcterms:created>
  <dcterms:modified xsi:type="dcterms:W3CDTF">2014-11-17T06:25:33Z</dcterms:modified>
</cp:coreProperties>
</file>